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arolinaconferencesda-my.sharepoint.com/personal/palvarez_carolinasda_org/Documents/Desktop/"/>
    </mc:Choice>
  </mc:AlternateContent>
  <xr:revisionPtr revIDLastSave="56" documentId="8_{0F229568-6E5A-4F97-A7DE-B93D09F53199}" xr6:coauthVersionLast="47" xr6:coauthVersionMax="47" xr10:uidLastSave="{F47A5E62-158B-48BE-AF70-1F39CC24E499}"/>
  <bookViews>
    <workbookView xWindow="3810" yWindow="3810" windowWidth="21390" windowHeight="15345" activeTab="1" xr2:uid="{00000000-000D-0000-FFFF-FFFF00000000}"/>
  </bookViews>
  <sheets>
    <sheet name="RECAP Sheet" sheetId="2" r:id="rId1"/>
    <sheet name="Time She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OJKLeF5zQCoiUu0sul/au4iXA8i1e8CFGL1u76Ld1ds="/>
    </ext>
  </extLst>
</workbook>
</file>

<file path=xl/calcChain.xml><?xml version="1.0" encoding="utf-8"?>
<calcChain xmlns="http://schemas.openxmlformats.org/spreadsheetml/2006/main">
  <c r="B6" i="2" l="1"/>
  <c r="F20" i="2"/>
  <c r="B5" i="2" l="1"/>
  <c r="B4" i="2"/>
  <c r="E21" i="2" l="1"/>
  <c r="E13" i="2"/>
  <c r="B13" i="1"/>
  <c r="E14" i="2" l="1"/>
  <c r="G72" i="1"/>
  <c r="G67" i="1" l="1"/>
  <c r="G71" i="1"/>
  <c r="E15" i="2" l="1"/>
  <c r="F26" i="2"/>
  <c r="F25" i="2"/>
  <c r="E112" i="1"/>
  <c r="F9" i="2" s="1"/>
  <c r="C15" i="2" s="1"/>
  <c r="D112" i="1"/>
  <c r="E9" i="2" s="1"/>
  <c r="C14" i="2" s="1"/>
  <c r="C112" i="1"/>
  <c r="D9" i="2" s="1"/>
  <c r="C13" i="2" s="1"/>
  <c r="G105" i="1"/>
  <c r="G103" i="1"/>
  <c r="G102" i="1"/>
  <c r="G101" i="1"/>
  <c r="G100" i="1"/>
  <c r="G99" i="1"/>
  <c r="G98" i="1"/>
  <c r="G97" i="1"/>
  <c r="G90" i="1"/>
  <c r="G88" i="1"/>
  <c r="G87" i="1"/>
  <c r="G86" i="1"/>
  <c r="G85" i="1"/>
  <c r="G84" i="1"/>
  <c r="G83" i="1"/>
  <c r="G82" i="1"/>
  <c r="G75" i="1"/>
  <c r="G73" i="1"/>
  <c r="G70" i="1"/>
  <c r="G69" i="1"/>
  <c r="C62" i="1"/>
  <c r="C61" i="1"/>
  <c r="C60" i="1"/>
  <c r="G52" i="1"/>
  <c r="G50" i="1"/>
  <c r="G49" i="1"/>
  <c r="G48" i="1"/>
  <c r="G47" i="1"/>
  <c r="G46" i="1"/>
  <c r="G45" i="1"/>
  <c r="G44" i="1"/>
  <c r="G37" i="1"/>
  <c r="G35" i="1"/>
  <c r="G34" i="1"/>
  <c r="G33" i="1"/>
  <c r="G32" i="1"/>
  <c r="G31" i="1"/>
  <c r="G30" i="1"/>
  <c r="G29" i="1"/>
  <c r="G22" i="1"/>
  <c r="G20" i="1"/>
  <c r="G19" i="1"/>
  <c r="G18" i="1"/>
  <c r="G17" i="1"/>
  <c r="G16" i="1"/>
  <c r="G15" i="1"/>
  <c r="G14" i="1"/>
  <c r="B20" i="1"/>
  <c r="B19" i="1" s="1"/>
  <c r="B18" i="1" s="1"/>
  <c r="B17" i="1" s="1"/>
  <c r="G89" i="1" l="1"/>
  <c r="G104" i="1"/>
  <c r="A107" i="1" s="1"/>
  <c r="B107" i="1" s="1"/>
  <c r="G36" i="1"/>
  <c r="G38" i="1" s="1"/>
  <c r="G21" i="1"/>
  <c r="G23" i="1" s="1"/>
  <c r="B16" i="1"/>
  <c r="B15" i="1" s="1"/>
  <c r="B14" i="1" s="1"/>
  <c r="G74" i="1"/>
  <c r="A77" i="1" s="1"/>
  <c r="B77" i="1" s="1"/>
  <c r="G51" i="1"/>
  <c r="G53" i="1" s="1"/>
  <c r="F15" i="2"/>
  <c r="F13" i="2"/>
  <c r="F14" i="2"/>
  <c r="A92" i="1"/>
  <c r="B92" i="1" s="1"/>
  <c r="G91" i="1"/>
  <c r="B28" i="1"/>
  <c r="G106" i="1" l="1"/>
  <c r="A39" i="1"/>
  <c r="B39" i="1" s="1"/>
  <c r="A24" i="1"/>
  <c r="B24" i="1" s="1"/>
  <c r="G76" i="1"/>
  <c r="A54" i="1"/>
  <c r="B54" i="1" s="1"/>
  <c r="B35" i="1"/>
  <c r="B34" i="1" s="1"/>
  <c r="B33" i="1" s="1"/>
  <c r="B32" i="1" s="1"/>
  <c r="B31" i="1" s="1"/>
  <c r="B30" i="1" s="1"/>
  <c r="B29" i="1" s="1"/>
  <c r="B43" i="1"/>
  <c r="B112" i="1" l="1"/>
  <c r="C9" i="2" s="1"/>
  <c r="A112" i="1"/>
  <c r="B50" i="1"/>
  <c r="B49" i="1" s="1"/>
  <c r="B48" i="1" s="1"/>
  <c r="B47" i="1" s="1"/>
  <c r="B46" i="1" s="1"/>
  <c r="B45" i="1" s="1"/>
  <c r="B44" i="1" s="1"/>
  <c r="B66" i="1"/>
  <c r="C12" i="2" l="1"/>
  <c r="F12" i="2" s="1"/>
  <c r="F112" i="1"/>
  <c r="B9" i="2"/>
  <c r="B73" i="1"/>
  <c r="B72" i="1" s="1"/>
  <c r="B71" i="1" s="1"/>
  <c r="B70" i="1" s="1"/>
  <c r="B69" i="1" s="1"/>
  <c r="B68" i="1" s="1"/>
  <c r="B67" i="1" s="1"/>
  <c r="B81" i="1"/>
  <c r="F11" i="2" l="1"/>
  <c r="F16" i="2" s="1"/>
  <c r="F21" i="2" s="1"/>
  <c r="B88" i="1"/>
  <c r="B85" i="1"/>
  <c r="B83" i="1"/>
  <c r="B86" i="1"/>
  <c r="B84" i="1"/>
  <c r="B87" i="1"/>
  <c r="B82" i="1"/>
  <c r="B96" i="1"/>
  <c r="F31" i="2" l="1"/>
  <c r="F19" i="2"/>
  <c r="B103" i="1"/>
  <c r="B100" i="1"/>
  <c r="B99" i="1"/>
  <c r="B102" i="1"/>
  <c r="B98" i="1"/>
  <c r="B101" i="1"/>
  <c r="B97" i="1"/>
  <c r="F3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4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 xml:space="preserve">
Enter employer's base rate</t>
        </r>
      </text>
    </comment>
    <comment ref="E24" authorId="0" shapeId="0" xr:uid="{00000000-0006-0000-0100-000002000000}">
      <text>
        <r>
          <rPr>
            <sz val="10"/>
            <color rgb="FF000000"/>
            <rFont val="Arial"/>
            <family val="2"/>
            <scheme val="minor"/>
          </rPr>
          <t xml:space="preserve">
Enter employee's premium</t>
        </r>
      </text>
    </comment>
    <comment ref="F30" authorId="0" shapeId="0" xr:uid="{00000000-0006-0000-0100-000003000000}">
      <text>
        <r>
          <rPr>
            <sz val="10"/>
            <color rgb="FF000000"/>
            <rFont val="Arial"/>
            <family val="2"/>
            <scheme val="minor"/>
          </rPr>
          <t xml:space="preserve">
Enter employer LTD premium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3joN1A64MMuZdMT0SYmSa7FQnLQ=="/>
    </ext>
  </extLst>
</comments>
</file>

<file path=xl/sharedStrings.xml><?xml version="1.0" encoding="utf-8"?>
<sst xmlns="http://schemas.openxmlformats.org/spreadsheetml/2006/main" count="199" uniqueCount="63">
  <si>
    <t>LFE Time Sheet: Non-exempt Employee</t>
  </si>
  <si>
    <t>PT = Part-time; FT = Full-time (38+ hours/week)</t>
  </si>
  <si>
    <r>
      <rPr>
        <b/>
        <sz val="10"/>
        <color rgb="FF000000"/>
        <rFont val="Calibri"/>
        <family val="2"/>
      </rPr>
      <t>Church/School Name:</t>
    </r>
    <r>
      <rPr>
        <sz val="10"/>
        <color theme="1"/>
        <rFont val="Calibri"/>
        <family val="2"/>
      </rPr>
      <t xml:space="preserve"> </t>
    </r>
  </si>
  <si>
    <r>
      <rPr>
        <b/>
        <sz val="10"/>
        <color rgb="FF000000"/>
        <rFont val="Calibri"/>
        <family val="2"/>
      </rPr>
      <t>Employee Name:</t>
    </r>
    <r>
      <rPr>
        <sz val="10"/>
        <color theme="1"/>
        <rFont val="Calibri"/>
        <family val="2"/>
      </rPr>
      <t xml:space="preserve"> </t>
    </r>
  </si>
  <si>
    <r>
      <rPr>
        <b/>
        <sz val="10"/>
        <color rgb="FF000000"/>
        <rFont val="Calibri"/>
        <family val="2"/>
      </rPr>
      <t>Month of Payment:</t>
    </r>
    <r>
      <rPr>
        <sz val="10"/>
        <color theme="1"/>
        <rFont val="Calibri"/>
        <family val="2"/>
      </rPr>
      <t xml:space="preserve"> </t>
    </r>
  </si>
  <si>
    <t>DATE</t>
  </si>
  <si>
    <t>Week ending:</t>
  </si>
  <si>
    <t>IN</t>
  </si>
  <si>
    <t>OUT</t>
  </si>
  <si>
    <t>Hrs Worked</t>
  </si>
  <si>
    <t>Sunday</t>
  </si>
  <si>
    <t>Monday</t>
  </si>
  <si>
    <t>Tuesday</t>
  </si>
  <si>
    <t>Wednesday</t>
  </si>
  <si>
    <t>Thursday</t>
  </si>
  <si>
    <t>Friday</t>
  </si>
  <si>
    <t>Saturday</t>
  </si>
  <si>
    <t>Total hours</t>
  </si>
  <si>
    <t>Paid leave</t>
  </si>
  <si>
    <t>Regular</t>
  </si>
  <si>
    <t>Overtime</t>
  </si>
  <si>
    <t>Vacation</t>
  </si>
  <si>
    <t>Short-sick</t>
  </si>
  <si>
    <t>Extended sick</t>
  </si>
  <si>
    <t>TOTAL</t>
  </si>
  <si>
    <r>
      <rPr>
        <b/>
        <sz val="10"/>
        <color rgb="FF000000"/>
        <rFont val="Calibri"/>
        <family val="2"/>
      </rPr>
      <t>Church/School Name:</t>
    </r>
    <r>
      <rPr>
        <sz val="10"/>
        <color theme="1"/>
        <rFont val="Calibri"/>
        <family val="2"/>
      </rPr>
      <t xml:space="preserve"> </t>
    </r>
  </si>
  <si>
    <r>
      <rPr>
        <b/>
        <sz val="10"/>
        <color rgb="FF000000"/>
        <rFont val="Calibri"/>
        <family val="2"/>
      </rPr>
      <t>Employee Name:</t>
    </r>
    <r>
      <rPr>
        <sz val="10"/>
        <color theme="1"/>
        <rFont val="Calibri"/>
        <family val="2"/>
      </rPr>
      <t xml:space="preserve"> </t>
    </r>
  </si>
  <si>
    <r>
      <rPr>
        <b/>
        <sz val="10"/>
        <color rgb="FF000000"/>
        <rFont val="Calibri"/>
        <family val="2"/>
      </rPr>
      <t>Month of Payment:</t>
    </r>
    <r>
      <rPr>
        <sz val="10"/>
        <color theme="1"/>
        <rFont val="Calibri"/>
        <family val="2"/>
      </rPr>
      <t xml:space="preserve"> </t>
    </r>
  </si>
  <si>
    <t>GRAND TOTAL</t>
  </si>
  <si>
    <t>LFE RECAP Sheet: Non-exempt Employee</t>
  </si>
  <si>
    <r>
      <rPr>
        <b/>
        <sz val="11"/>
        <color rgb="FF000000"/>
        <rFont val="Calibri"/>
        <family val="2"/>
      </rPr>
      <t>Church/School Name: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</si>
  <si>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rgb="FF000000"/>
        <rFont val="Calibri"/>
        <family val="2"/>
      </rPr>
      <t>Employee Name: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</si>
  <si>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rgb="FF000000"/>
        <rFont val="Calibri"/>
        <family val="2"/>
      </rPr>
      <t>Month of Payment:</t>
    </r>
    <r>
      <rPr>
        <sz val="11"/>
        <color theme="1"/>
        <rFont val="Calibri"/>
        <family val="2"/>
      </rPr>
      <t xml:space="preserve"> </t>
    </r>
  </si>
  <si>
    <t>Total Hours</t>
  </si>
  <si>
    <t>Extended Sick</t>
  </si>
  <si>
    <t>Regular hours</t>
  </si>
  <si>
    <t xml:space="preserve">Hours  </t>
  </si>
  <si>
    <t xml:space="preserve"> x Hourly Rate</t>
  </si>
  <si>
    <t>Short-term Sick</t>
  </si>
  <si>
    <t>Total Wages</t>
  </si>
  <si>
    <r>
      <rPr>
        <b/>
        <sz val="12"/>
        <color theme="1"/>
        <rFont val="Calibri"/>
        <family val="2"/>
      </rPr>
      <t>Section 1.</t>
    </r>
    <r>
      <rPr>
        <b/>
        <sz val="11"/>
        <color theme="1"/>
        <rFont val="Calibri"/>
        <family val="2"/>
      </rPr>
      <t xml:space="preserve"> Complete this section for ALL employees.</t>
    </r>
  </si>
  <si>
    <r>
      <rPr>
        <sz val="11"/>
        <color rgb="FF000000"/>
        <rFont val="Calibri"/>
        <family val="2"/>
      </rPr>
      <t>FICA</t>
    </r>
    <r>
      <rPr>
        <sz val="11"/>
        <color theme="1"/>
        <rFont val="Calibri"/>
        <family val="2"/>
      </rPr>
      <t xml:space="preserve"> (7.65% of total wages)</t>
    </r>
  </si>
  <si>
    <t>Workers Comp: PT = $21; FT = $42</t>
  </si>
  <si>
    <t>Retirement Match: Up to 3% of total wages</t>
  </si>
  <si>
    <r>
      <rPr>
        <b/>
        <sz val="12"/>
        <color theme="1"/>
        <rFont val="Calibri"/>
        <family val="2"/>
      </rPr>
      <t>Section 2.</t>
    </r>
    <r>
      <rPr>
        <b/>
        <sz val="11"/>
        <color theme="1"/>
        <rFont val="Calibri"/>
        <family val="2"/>
      </rPr>
      <t xml:space="preserve"> PT, Healthcare Eligible = 30 or more hours/week. Complete sections 1 &amp; 2.</t>
    </r>
  </si>
  <si>
    <t>Employer's base rate</t>
  </si>
  <si>
    <t>Employee's premium</t>
  </si>
  <si>
    <t>Employer healthcare premium</t>
  </si>
  <si>
    <t xml:space="preserve">    Less 7.65% of employee healthcare premium</t>
  </si>
  <si>
    <r>
      <rPr>
        <b/>
        <sz val="12"/>
        <color theme="1"/>
        <rFont val="Calibri"/>
        <family val="2"/>
      </rPr>
      <t>Section 3.</t>
    </r>
    <r>
      <rPr>
        <b/>
        <sz val="11"/>
        <color theme="1"/>
        <rFont val="Calibri"/>
        <family val="2"/>
      </rPr>
      <t xml:space="preserve"> FT = 38 or more hours/week. Complete sections 1, 2, &amp; 3.</t>
    </r>
  </si>
  <si>
    <t>Long-term Disability: Rate is specific to employee</t>
  </si>
  <si>
    <t>Retirement Basic: 5% of total wages</t>
  </si>
  <si>
    <t>TOTAL DUE:</t>
  </si>
  <si>
    <t>Employee Signature:</t>
  </si>
  <si>
    <t>Date:</t>
  </si>
  <si>
    <t>Supervisor Signature:</t>
  </si>
  <si>
    <t>Do you work 38 or more hours per week?</t>
  </si>
  <si>
    <t>What is your hourly pay rate?</t>
  </si>
  <si>
    <t>Basic Life &amp; AD&amp;D = $15.45</t>
  </si>
  <si>
    <t>TOTAL FOR PAY PERIOD - CONFERENCE USE ONLY</t>
  </si>
  <si>
    <t>What is your retirement match contribution?</t>
  </si>
  <si>
    <t>*enter number only, no percentage sign.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</si>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</sst>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h:mm\ AM/PM"/>
    <numFmt numFmtId="165" formatCode="&quot;$&quot;#,##0.00"/>
  </numFmts>
  <fonts count="33" x14ac:knownFonts="1">
    <font>
      <sz val="10"/>
      <color rgb="FF000000"/>
      <name val="Arial"/>
      <scheme val="minor"/>
    </font>
    <font>
      <b/>
      <sz val="18"/>
      <color rgb="FF000000"/>
      <name val="Calibri"/>
      <family val="2"/>
    </font>
    <font>
      <sz val="18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i/>
      <sz val="11"/>
      <color rgb="FF000000"/>
      <name val="Calibri"/>
      <family val="2"/>
    </font>
    <font>
      <b/>
      <sz val="10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5"/>
      <color theme="1"/>
      <name val="Calibri"/>
      <family val="2"/>
    </font>
    <font>
      <sz val="15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i/>
      <sz val="8"/>
      <color theme="1"/>
      <name val="Calibri"/>
      <family val="2"/>
    </font>
    <font>
      <b/>
      <i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</font>
    <font>
      <sz val="12"/>
      <color theme="1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  <scheme val="minor"/>
    </font>
    <font>
      <b/>
      <sz val="12.5"/>
      <color theme="1"/>
      <name val="Calibri"/>
      <family val="2"/>
    </font>
    <font>
      <sz val="10"/>
      <color rgb="FF000000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  <scheme val="minor"/>
    </font>
    <font>
      <sz val="11"/>
      <color rgb="FF222222"/>
      <name val="Calibri"/>
      <family val="2"/>
    </font>
    <font>
      <i/>
      <sz val="8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30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/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14" fontId="6" fillId="0" borderId="1" xfId="0" applyNumberFormat="1" applyFont="1" applyBorder="1"/>
    <xf numFmtId="0" fontId="3" fillId="0" borderId="0" xfId="0" applyFont="1" applyAlignment="1">
      <alignment horizontal="center"/>
    </xf>
    <xf numFmtId="14" fontId="3" fillId="0" borderId="2" xfId="0" applyNumberFormat="1" applyFont="1" applyBorder="1"/>
    <xf numFmtId="2" fontId="3" fillId="0" borderId="0" xfId="0" applyNumberFormat="1" applyFont="1"/>
    <xf numFmtId="165" fontId="8" fillId="0" borderId="0" xfId="0" applyNumberFormat="1" applyFont="1"/>
    <xf numFmtId="2" fontId="3" fillId="0" borderId="3" xfId="0" applyNumberFormat="1" applyFont="1" applyBorder="1"/>
    <xf numFmtId="165" fontId="9" fillId="0" borderId="0" xfId="0" applyNumberFormat="1" applyFont="1"/>
    <xf numFmtId="0" fontId="10" fillId="0" borderId="0" xfId="0" applyFont="1"/>
    <xf numFmtId="0" fontId="6" fillId="0" borderId="4" xfId="0" applyFont="1" applyBorder="1" applyAlignment="1">
      <alignment horizontal="center"/>
    </xf>
    <xf numFmtId="2" fontId="3" fillId="0" borderId="5" xfId="0" applyNumberFormat="1" applyFont="1" applyBorder="1"/>
    <xf numFmtId="0" fontId="8" fillId="0" borderId="0" xfId="0" applyFont="1"/>
    <xf numFmtId="2" fontId="3" fillId="0" borderId="4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15" fillId="0" borderId="0" xfId="0" applyFont="1" applyAlignment="1">
      <alignment horizontal="right" vertical="center"/>
    </xf>
    <xf numFmtId="14" fontId="15" fillId="0" borderId="0" xfId="0" applyNumberFormat="1" applyFont="1" applyAlignment="1">
      <alignment horizontal="right" vertical="center"/>
    </xf>
    <xf numFmtId="0" fontId="16" fillId="0" borderId="0" xfId="0" applyFont="1"/>
    <xf numFmtId="0" fontId="5" fillId="0" borderId="0" xfId="0" applyFont="1"/>
    <xf numFmtId="0" fontId="4" fillId="0" borderId="1" xfId="0" applyFont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/>
    <xf numFmtId="2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/>
    </xf>
    <xf numFmtId="4" fontId="8" fillId="0" borderId="10" xfId="0" applyNumberFormat="1" applyFont="1" applyBorder="1"/>
    <xf numFmtId="2" fontId="8" fillId="0" borderId="11" xfId="0" applyNumberFormat="1" applyFont="1" applyBorder="1" applyAlignment="1">
      <alignment horizontal="right"/>
    </xf>
    <xf numFmtId="2" fontId="8" fillId="0" borderId="4" xfId="0" applyNumberFormat="1" applyFont="1" applyBorder="1" applyAlignment="1">
      <alignment horizontal="right"/>
    </xf>
    <xf numFmtId="165" fontId="13" fillId="0" borderId="2" xfId="0" applyNumberFormat="1" applyFont="1" applyBorder="1"/>
    <xf numFmtId="165" fontId="13" fillId="0" borderId="0" xfId="0" applyNumberFormat="1" applyFont="1"/>
    <xf numFmtId="0" fontId="13" fillId="2" borderId="12" xfId="0" applyFont="1" applyFill="1" applyBorder="1"/>
    <xf numFmtId="0" fontId="3" fillId="2" borderId="12" xfId="0" applyFont="1" applyFill="1" applyBorder="1"/>
    <xf numFmtId="165" fontId="13" fillId="2" borderId="12" xfId="0" applyNumberFormat="1" applyFont="1" applyFill="1" applyBorder="1"/>
    <xf numFmtId="10" fontId="8" fillId="0" borderId="0" xfId="0" applyNumberFormat="1" applyFont="1"/>
    <xf numFmtId="4" fontId="8" fillId="0" borderId="1" xfId="0" applyNumberFormat="1" applyFont="1" applyBorder="1"/>
    <xf numFmtId="0" fontId="18" fillId="0" borderId="0" xfId="0" applyFont="1"/>
    <xf numFmtId="4" fontId="8" fillId="0" borderId="0" xfId="0" applyNumberFormat="1" applyFont="1"/>
    <xf numFmtId="0" fontId="19" fillId="0" borderId="0" xfId="0" applyFont="1" applyAlignment="1">
      <alignment horizontal="right"/>
    </xf>
    <xf numFmtId="165" fontId="8" fillId="0" borderId="13" xfId="0" applyNumberFormat="1" applyFont="1" applyBorder="1"/>
    <xf numFmtId="0" fontId="23" fillId="0" borderId="0" xfId="0" applyFont="1"/>
    <xf numFmtId="0" fontId="24" fillId="0" borderId="0" xfId="0" applyFont="1" applyAlignment="1">
      <alignment horizontal="left" vertical="center"/>
    </xf>
    <xf numFmtId="0" fontId="4" fillId="0" borderId="12" xfId="0" applyFont="1" applyBorder="1"/>
    <xf numFmtId="0" fontId="0" fillId="0" borderId="12" xfId="0" applyBorder="1"/>
    <xf numFmtId="164" fontId="3" fillId="0" borderId="0" xfId="0" applyNumberFormat="1" applyFont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0" fontId="3" fillId="0" borderId="12" xfId="0" applyFont="1" applyBorder="1" applyProtection="1">
      <protection locked="0"/>
    </xf>
    <xf numFmtId="0" fontId="20" fillId="0" borderId="12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16" fontId="4" fillId="0" borderId="0" xfId="0" applyNumberFormat="1" applyFont="1"/>
    <xf numFmtId="49" fontId="6" fillId="0" borderId="12" xfId="0" applyNumberFormat="1" applyFont="1" applyBorder="1" applyAlignment="1" applyProtection="1">
      <alignment horizontal="left" vertical="center"/>
      <protection locked="0"/>
    </xf>
    <xf numFmtId="0" fontId="26" fillId="0" borderId="4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2" xfId="0" applyFont="1" applyBorder="1"/>
    <xf numFmtId="1" fontId="8" fillId="0" borderId="1" xfId="0" applyNumberFormat="1" applyFont="1" applyBorder="1"/>
    <xf numFmtId="2" fontId="3" fillId="0" borderId="12" xfId="0" applyNumberFormat="1" applyFont="1" applyBorder="1"/>
    <xf numFmtId="4" fontId="8" fillId="0" borderId="4" xfId="0" applyNumberFormat="1" applyFont="1" applyBorder="1" applyAlignment="1">
      <alignment horizontal="center"/>
    </xf>
    <xf numFmtId="4" fontId="8" fillId="0" borderId="9" xfId="0" applyNumberFormat="1" applyFont="1" applyBorder="1" applyProtection="1">
      <protection locked="0"/>
    </xf>
    <xf numFmtId="4" fontId="8" fillId="0" borderId="12" xfId="0" applyNumberFormat="1" applyFont="1" applyBorder="1"/>
    <xf numFmtId="0" fontId="6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left"/>
    </xf>
    <xf numFmtId="0" fontId="4" fillId="0" borderId="3" xfId="0" applyFont="1" applyBorder="1"/>
    <xf numFmtId="2" fontId="27" fillId="3" borderId="14" xfId="0" applyNumberFormat="1" applyFont="1" applyFill="1" applyBorder="1" applyAlignment="1" applyProtection="1">
      <alignment horizontal="right"/>
      <protection locked="0"/>
    </xf>
    <xf numFmtId="0" fontId="3" fillId="3" borderId="14" xfId="0" applyFont="1" applyFill="1" applyBorder="1" applyAlignment="1" applyProtection="1">
      <alignment horizontal="right"/>
      <protection locked="0"/>
    </xf>
    <xf numFmtId="2" fontId="8" fillId="0" borderId="1" xfId="0" applyNumberFormat="1" applyFont="1" applyBorder="1"/>
    <xf numFmtId="2" fontId="4" fillId="0" borderId="0" xfId="0" applyNumberFormat="1" applyFont="1"/>
    <xf numFmtId="2" fontId="3" fillId="4" borderId="6" xfId="0" applyNumberFormat="1" applyFont="1" applyFill="1" applyBorder="1" applyAlignment="1" applyProtection="1">
      <alignment horizontal="center"/>
      <protection locked="0"/>
    </xf>
    <xf numFmtId="49" fontId="4" fillId="0" borderId="12" xfId="0" applyNumberFormat="1" applyFont="1" applyBorder="1"/>
    <xf numFmtId="43" fontId="31" fillId="0" borderId="15" xfId="1" applyFont="1" applyBorder="1" applyAlignment="1">
      <alignment horizontal="center" wrapText="1"/>
    </xf>
    <xf numFmtId="0" fontId="32" fillId="0" borderId="0" xfId="0" applyFont="1"/>
    <xf numFmtId="1" fontId="3" fillId="3" borderId="14" xfId="0" applyNumberFormat="1" applyFont="1" applyFill="1" applyBorder="1"/>
    <xf numFmtId="17" fontId="6" fillId="3" borderId="1" xfId="0" applyNumberFormat="1" applyFont="1" applyFill="1" applyBorder="1" applyAlignment="1" applyProtection="1">
      <alignment horizontal="left" vertical="center"/>
      <protection locked="0"/>
    </xf>
    <xf numFmtId="17" fontId="6" fillId="0" borderId="12" xfId="0" applyNumberFormat="1" applyFont="1" applyBorder="1" applyAlignment="1">
      <alignment horizontal="left" vertical="center"/>
    </xf>
    <xf numFmtId="17" fontId="6" fillId="0" borderId="15" xfId="0" applyNumberFormat="1" applyFont="1" applyBorder="1" applyAlignment="1">
      <alignment horizontal="left" vertical="center"/>
    </xf>
    <xf numFmtId="0" fontId="3" fillId="0" borderId="1" xfId="0" applyFont="1" applyBorder="1" applyProtection="1">
      <protection locked="0"/>
    </xf>
    <xf numFmtId="0" fontId="0" fillId="0" borderId="1" xfId="0" applyBorder="1"/>
    <xf numFmtId="0" fontId="8" fillId="0" borderId="2" xfId="0" applyFont="1" applyBorder="1" applyProtection="1">
      <protection locked="0"/>
    </xf>
    <xf numFmtId="0" fontId="0" fillId="0" borderId="2" xfId="0" applyBorder="1"/>
    <xf numFmtId="0" fontId="28" fillId="0" borderId="7" xfId="0" applyFont="1" applyBorder="1" applyAlignment="1">
      <alignment horizontal="center"/>
    </xf>
    <xf numFmtId="0" fontId="29" fillId="0" borderId="2" xfId="0" applyFont="1" applyBorder="1"/>
    <xf numFmtId="0" fontId="29" fillId="0" borderId="8" xfId="0" applyFont="1" applyBorder="1"/>
    <xf numFmtId="0" fontId="6" fillId="0" borderId="7" xfId="0" applyFont="1" applyBorder="1" applyAlignment="1">
      <alignment horizontal="center"/>
    </xf>
    <xf numFmtId="0" fontId="14" fillId="0" borderId="8" xfId="0" applyFont="1" applyBorder="1"/>
    <xf numFmtId="2" fontId="3" fillId="0" borderId="7" xfId="0" applyNumberFormat="1" applyFont="1" applyBorder="1" applyAlignment="1">
      <alignment horizontal="center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9"/>
  <sheetViews>
    <sheetView showZeros="0" view="pageLayout" zoomScaleNormal="100" workbookViewId="0">
      <selection activeCell="E21" sqref="E21"/>
    </sheetView>
  </sheetViews>
  <sheetFormatPr defaultColWidth="12.5703125" defaultRowHeight="15" customHeight="1" x14ac:dyDescent="0.2"/>
  <cols>
    <col min="1" max="1" width="26" customWidth="1"/>
    <col min="2" max="6" width="12.7109375" customWidth="1"/>
    <col min="7" max="17" width="9.140625" customWidth="1"/>
  </cols>
  <sheetData>
    <row r="1" spans="1:17" ht="21" customHeight="1" x14ac:dyDescent="0.35">
      <c r="A1" s="1" t="s">
        <v>29</v>
      </c>
      <c r="B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7.25" customHeight="1" x14ac:dyDescent="0.25">
      <c r="A2" s="35" t="s">
        <v>1</v>
      </c>
      <c r="B2" s="36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12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" customHeight="1" x14ac:dyDescent="0.25">
      <c r="A4" s="28" t="s">
        <v>30</v>
      </c>
      <c r="B4" s="10">
        <f>'Time Sheet'!C4</f>
        <v>0</v>
      </c>
      <c r="C4" s="10"/>
      <c r="D4" s="77"/>
      <c r="E4" s="7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" customHeight="1" x14ac:dyDescent="0.25">
      <c r="A5" s="28" t="s">
        <v>31</v>
      </c>
      <c r="B5" s="10">
        <f>'Time Sheet'!C5</f>
        <v>0</v>
      </c>
      <c r="C5" s="10"/>
      <c r="D5" s="77"/>
      <c r="E5" s="7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" customHeight="1" x14ac:dyDescent="0.25">
      <c r="A6" s="28" t="s">
        <v>32</v>
      </c>
      <c r="B6" s="91">
        <f>'Time Sheet'!C6</f>
        <v>46054</v>
      </c>
      <c r="C6" s="10"/>
      <c r="D6" s="90"/>
      <c r="E6" s="78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2.75" customHeight="1" x14ac:dyDescent="0.25">
      <c r="A7" s="28"/>
      <c r="B7" s="10"/>
      <c r="C7" s="10"/>
      <c r="D7" s="10"/>
      <c r="E7" s="3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7.25" customHeight="1" x14ac:dyDescent="0.3">
      <c r="A8" s="69" t="s">
        <v>33</v>
      </c>
      <c r="B8" s="38" t="s">
        <v>19</v>
      </c>
      <c r="C8" s="38" t="s">
        <v>20</v>
      </c>
      <c r="D8" s="38" t="s">
        <v>21</v>
      </c>
      <c r="E8" s="38" t="s">
        <v>22</v>
      </c>
      <c r="F8" s="38" t="s">
        <v>34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7.25" customHeight="1" x14ac:dyDescent="0.25">
      <c r="A9" s="39"/>
      <c r="B9" s="40">
        <f>'Time Sheet'!A112</f>
        <v>0</v>
      </c>
      <c r="C9" s="40">
        <f>'Time Sheet'!B112</f>
        <v>0</v>
      </c>
      <c r="D9" s="40">
        <f>'Time Sheet'!C112</f>
        <v>0</v>
      </c>
      <c r="E9" s="40">
        <f>'Time Sheet'!D112</f>
        <v>0</v>
      </c>
      <c r="F9" s="40">
        <f>'Time Sheet'!E112</f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ht="12.75" customHeight="1" x14ac:dyDescent="0.25">
      <c r="A10" s="41"/>
      <c r="B10" s="42"/>
      <c r="C10" s="42"/>
      <c r="D10" s="42"/>
      <c r="E10" s="42"/>
      <c r="F10" s="4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8" customHeight="1" x14ac:dyDescent="0.25">
      <c r="A11" s="28" t="s">
        <v>35</v>
      </c>
      <c r="B11" s="43" t="s">
        <v>36</v>
      </c>
      <c r="C11" s="74"/>
      <c r="D11" s="28" t="s">
        <v>37</v>
      </c>
      <c r="E11" s="46"/>
      <c r="F11" s="44">
        <f t="shared" ref="F11:F15" si="0">ROUND(C11*E11,2)</f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8" customHeight="1" x14ac:dyDescent="0.25">
      <c r="A12" s="28" t="s">
        <v>20</v>
      </c>
      <c r="B12" s="43" t="s">
        <v>36</v>
      </c>
      <c r="C12" s="74">
        <f>C9</f>
        <v>0</v>
      </c>
      <c r="D12" s="28" t="s">
        <v>37</v>
      </c>
      <c r="E12" s="45"/>
      <c r="F12" s="44">
        <f t="shared" si="0"/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7.25" customHeight="1" x14ac:dyDescent="0.25">
      <c r="A13" s="28" t="s">
        <v>21</v>
      </c>
      <c r="B13" s="43" t="s">
        <v>36</v>
      </c>
      <c r="C13" s="74">
        <f>D9</f>
        <v>0</v>
      </c>
      <c r="D13" s="28" t="s">
        <v>37</v>
      </c>
      <c r="E13" s="46">
        <f>E11</f>
        <v>0</v>
      </c>
      <c r="F13" s="44">
        <f t="shared" si="0"/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7.25" customHeight="1" x14ac:dyDescent="0.25">
      <c r="A14" s="28" t="s">
        <v>38</v>
      </c>
      <c r="B14" s="43" t="s">
        <v>36</v>
      </c>
      <c r="C14" s="74">
        <f>E9</f>
        <v>0</v>
      </c>
      <c r="D14" s="28" t="s">
        <v>37</v>
      </c>
      <c r="E14" s="46">
        <f>E11</f>
        <v>0</v>
      </c>
      <c r="F14" s="44">
        <f t="shared" si="0"/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7.25" customHeight="1" x14ac:dyDescent="0.25">
      <c r="A15" s="28" t="s">
        <v>34</v>
      </c>
      <c r="B15" s="43" t="s">
        <v>36</v>
      </c>
      <c r="C15" s="74">
        <f>F9</f>
        <v>0</v>
      </c>
      <c r="D15" s="28" t="s">
        <v>37</v>
      </c>
      <c r="E15" s="46">
        <f>E11</f>
        <v>0</v>
      </c>
      <c r="F15" s="44">
        <f t="shared" si="0"/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7.25" customHeight="1" x14ac:dyDescent="0.25">
      <c r="A16" s="41" t="s">
        <v>39</v>
      </c>
      <c r="B16" s="41"/>
      <c r="C16" s="73"/>
      <c r="D16" s="3"/>
      <c r="E16" s="3"/>
      <c r="F16" s="47">
        <f>SUM(F11:F15)</f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2.75" customHeight="1" x14ac:dyDescent="0.25">
      <c r="A17" s="28"/>
      <c r="B17" s="3"/>
      <c r="C17" s="3"/>
      <c r="D17" s="3"/>
      <c r="E17" s="3"/>
      <c r="F17" s="48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7.25" customHeight="1" x14ac:dyDescent="0.25">
      <c r="A18" s="49" t="s">
        <v>40</v>
      </c>
      <c r="B18" s="50"/>
      <c r="C18" s="50"/>
      <c r="D18" s="50"/>
      <c r="E18" s="50"/>
      <c r="F18" s="5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7.25" customHeight="1" x14ac:dyDescent="0.25">
      <c r="A19" s="28" t="s">
        <v>41</v>
      </c>
      <c r="B19" s="3"/>
      <c r="C19" s="3"/>
      <c r="D19" s="3"/>
      <c r="E19" s="52"/>
      <c r="F19" s="53">
        <f>ROUND(F16*0.0765,2)</f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7.25" customHeight="1" x14ac:dyDescent="0.25">
      <c r="A20" s="28" t="s">
        <v>42</v>
      </c>
      <c r="B20" s="3"/>
      <c r="C20" s="3"/>
      <c r="D20" s="3"/>
      <c r="E20" s="3"/>
      <c r="F20" s="86">
        <f>IF('Time Sheet'!D8="Yes", 42, 21)</f>
        <v>21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7.25" customHeight="1" x14ac:dyDescent="0.25">
      <c r="A21" s="54" t="s">
        <v>43</v>
      </c>
      <c r="B21" s="3"/>
      <c r="C21" s="3"/>
      <c r="D21" s="3"/>
      <c r="E21" s="82">
        <f>MIN('Time Sheet'!D9,3)</f>
        <v>3</v>
      </c>
      <c r="F21" s="53">
        <f>ROUND(E21%*F16,2)</f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2.75" customHeight="1" x14ac:dyDescent="0.25">
      <c r="A22" s="54"/>
      <c r="B22" s="3"/>
      <c r="C22" s="3"/>
      <c r="D22" s="3"/>
      <c r="E22" s="52"/>
      <c r="F22" s="5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7.25" customHeight="1" thickBot="1" x14ac:dyDescent="0.3">
      <c r="A23" s="49" t="s">
        <v>44</v>
      </c>
      <c r="B23" s="50"/>
      <c r="C23" s="50"/>
      <c r="D23" s="50"/>
      <c r="E23" s="50"/>
      <c r="F23" s="51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7.25" customHeight="1" thickBot="1" x14ac:dyDescent="0.3">
      <c r="A24" s="56" t="s">
        <v>45</v>
      </c>
      <c r="B24" s="75"/>
      <c r="C24" s="3"/>
      <c r="D24" s="56" t="s">
        <v>46</v>
      </c>
      <c r="E24" s="75"/>
      <c r="F24" s="48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7.25" customHeight="1" x14ac:dyDescent="0.25">
      <c r="A25" s="28" t="s">
        <v>47</v>
      </c>
      <c r="B25" s="3"/>
      <c r="C25" s="3"/>
      <c r="D25" s="3"/>
      <c r="E25" s="3"/>
      <c r="F25" s="53">
        <f>B24-E24</f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7.25" customHeight="1" x14ac:dyDescent="0.25">
      <c r="A26" s="28" t="s">
        <v>48</v>
      </c>
      <c r="B26" s="28"/>
      <c r="C26" s="28"/>
      <c r="D26" s="3"/>
      <c r="E26" s="3"/>
      <c r="F26" s="53">
        <f>ROUND(-(0.0765*E24),2)</f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2.75" customHeight="1" x14ac:dyDescent="0.25">
      <c r="A27" s="28"/>
      <c r="B27" s="28"/>
      <c r="C27" s="28"/>
      <c r="D27" s="3"/>
      <c r="E27" s="3"/>
      <c r="F27" s="5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7.25" customHeight="1" x14ac:dyDescent="0.25">
      <c r="A28" s="49" t="s">
        <v>49</v>
      </c>
      <c r="B28" s="50"/>
      <c r="C28" s="50"/>
      <c r="D28" s="50"/>
      <c r="E28" s="50"/>
      <c r="F28" s="50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7.25" customHeight="1" thickBot="1" x14ac:dyDescent="0.3">
      <c r="A29" s="28" t="s">
        <v>58</v>
      </c>
      <c r="B29" s="3"/>
      <c r="C29" s="3"/>
      <c r="D29" s="3"/>
      <c r="E29" s="3"/>
      <c r="F29" s="7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7.25" customHeight="1" thickBot="1" x14ac:dyDescent="0.3">
      <c r="A30" s="28" t="s">
        <v>50</v>
      </c>
      <c r="B30" s="3"/>
      <c r="C30" s="3"/>
      <c r="D30" s="3"/>
      <c r="E30" s="3"/>
      <c r="F30" s="7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7.25" customHeight="1" x14ac:dyDescent="0.25">
      <c r="A31" s="28" t="s">
        <v>51</v>
      </c>
      <c r="B31" s="3"/>
      <c r="C31" s="3"/>
      <c r="D31" s="3"/>
      <c r="E31" s="72"/>
      <c r="F31" s="53">
        <f>IF('Time Sheet'!D8="Yes", 'RECAP Sheet'!F16*5%, 0)</f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2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7.25" customHeight="1" x14ac:dyDescent="0.25">
      <c r="A33" s="3"/>
      <c r="B33" s="3"/>
      <c r="C33" s="3"/>
      <c r="D33" s="3"/>
      <c r="E33" s="41" t="s">
        <v>52</v>
      </c>
      <c r="F33" s="57" t="str">
        <f>IF(F16=0,"",F16+F19+F20+F21+F25+F26+F29+F30+F31)</f>
        <v/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2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21" customHeight="1" x14ac:dyDescent="0.25">
      <c r="A36" s="63" t="s">
        <v>53</v>
      </c>
      <c r="B36" s="92"/>
      <c r="C36" s="93"/>
      <c r="D36" s="66"/>
      <c r="E36" s="64"/>
      <c r="F36" s="64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20.25" customHeight="1" x14ac:dyDescent="0.25">
      <c r="A37" s="63" t="s">
        <v>54</v>
      </c>
      <c r="B37" s="94"/>
      <c r="C37" s="95"/>
      <c r="D37" s="66"/>
      <c r="E37" s="65"/>
      <c r="F37" s="6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2.75" customHeight="1" x14ac:dyDescent="0.2">
      <c r="A38" s="70"/>
      <c r="B38" s="3"/>
      <c r="C38" s="3"/>
      <c r="E38" s="71"/>
      <c r="F38" s="7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21" customHeight="1" x14ac:dyDescent="0.25">
      <c r="A39" s="63" t="s">
        <v>55</v>
      </c>
      <c r="B39" s="92"/>
      <c r="C39" s="93"/>
      <c r="D39" s="66"/>
      <c r="E39" s="64"/>
      <c r="F39" s="6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21" customHeight="1" x14ac:dyDescent="0.25">
      <c r="A40" s="63" t="s">
        <v>54</v>
      </c>
      <c r="B40" s="94"/>
      <c r="C40" s="95"/>
      <c r="D40" s="66"/>
      <c r="E40" s="64"/>
      <c r="F40" s="64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ht="12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ht="12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12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ht="12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2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2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2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2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2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2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 ht="12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 ht="12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 ht="12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ht="12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ht="12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 ht="12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ht="12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 ht="12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 ht="12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 ht="12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ht="12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ht="12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 ht="12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 ht="12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 ht="12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 ht="12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 ht="12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 ht="12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 ht="12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 ht="12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 ht="12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 ht="12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ht="12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 ht="12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 ht="12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 ht="12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 ht="12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 ht="12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 ht="12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 ht="12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 ht="12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 ht="12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 ht="12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 ht="12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 ht="12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 ht="12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ht="12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ht="12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 ht="12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ht="12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 ht="12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 ht="12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 ht="12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 ht="12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 ht="12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 ht="12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 ht="12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 ht="12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ht="12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ht="12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ht="12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 ht="12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ht="12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ht="12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ht="12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ht="12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ht="12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ht="12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ht="12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ht="12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ht="12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ht="12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ht="12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ht="12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ht="12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ht="12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ht="12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ht="12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ht="12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ht="12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ht="12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ht="12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ht="12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ht="12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ht="12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ht="12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ht="12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ht="12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ht="12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ht="12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ht="12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ht="12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ht="12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ht="12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ht="12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ht="12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ht="12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ht="12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ht="12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ht="12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ht="12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ht="12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ht="12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ht="12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ht="12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ht="12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ht="12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ht="12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ht="12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ht="12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ht="12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12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ht="12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ht="12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ht="12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ht="12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ht="12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ht="12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ht="12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ht="12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ht="12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ht="12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ht="12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ht="12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ht="12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ht="12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ht="12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ht="12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ht="12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ht="12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ht="12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ht="12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ht="12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ht="12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ht="12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ht="12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ht="12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ht="12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ht="12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ht="12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ht="12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ht="12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ht="12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ht="12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ht="12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ht="12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ht="12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ht="12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ht="12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ht="12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ht="12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ht="12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ht="12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ht="12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ht="12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ht="12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ht="12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ht="12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ht="12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ht="12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ht="12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ht="12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ht="12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ht="12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ht="12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ht="12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ht="12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ht="12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ht="12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ht="12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ht="12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ht="12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ht="12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ht="12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ht="12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ht="12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ht="12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ht="12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ht="12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ht="12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ht="12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ht="12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ht="12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ht="12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ht="12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ht="12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ht="12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ht="12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ht="12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ht="12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ht="12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ht="12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ht="12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ht="12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ht="12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ht="12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ht="12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ht="12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ht="12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  <row r="434" spans="1:17" ht="12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</row>
    <row r="435" spans="1:17" ht="12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</row>
    <row r="436" spans="1:17" ht="12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</row>
    <row r="437" spans="1:17" ht="12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</row>
    <row r="438" spans="1:17" ht="12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</row>
    <row r="439" spans="1:17" ht="12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</row>
    <row r="440" spans="1:17" ht="12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</row>
    <row r="441" spans="1:17" ht="12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</row>
    <row r="442" spans="1:17" ht="12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</row>
    <row r="443" spans="1:17" ht="12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</row>
    <row r="444" spans="1:17" ht="12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</row>
    <row r="445" spans="1:17" ht="12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</row>
    <row r="446" spans="1:17" ht="12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</row>
    <row r="447" spans="1:17" ht="12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</row>
    <row r="448" spans="1:17" ht="12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</row>
    <row r="449" spans="1:17" ht="12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</row>
    <row r="450" spans="1:17" ht="12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</row>
    <row r="451" spans="1:17" ht="12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</row>
    <row r="452" spans="1:17" ht="12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</row>
    <row r="453" spans="1:17" ht="12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</row>
    <row r="454" spans="1:17" ht="12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</row>
    <row r="455" spans="1:17" ht="12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</row>
    <row r="456" spans="1:17" ht="12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</row>
    <row r="457" spans="1:17" ht="12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</row>
    <row r="458" spans="1:17" ht="12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</row>
    <row r="459" spans="1:17" ht="12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</row>
    <row r="460" spans="1:17" ht="12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</row>
    <row r="461" spans="1:17" ht="12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</row>
    <row r="462" spans="1:17" ht="12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</row>
    <row r="463" spans="1:17" ht="12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</row>
    <row r="464" spans="1:17" ht="12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</row>
    <row r="465" spans="1:17" ht="12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</row>
    <row r="466" spans="1:17" ht="12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</row>
    <row r="467" spans="1:17" ht="12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</row>
    <row r="468" spans="1:17" ht="12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</row>
    <row r="469" spans="1:17" ht="12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</row>
    <row r="470" spans="1:17" ht="12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</row>
    <row r="471" spans="1:17" ht="12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</row>
    <row r="472" spans="1:17" ht="12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</row>
    <row r="473" spans="1:17" ht="12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</row>
    <row r="474" spans="1:17" ht="12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</row>
    <row r="475" spans="1:17" ht="12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</row>
    <row r="476" spans="1:17" ht="12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</row>
    <row r="477" spans="1:17" ht="12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</row>
    <row r="478" spans="1:17" ht="12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</row>
    <row r="479" spans="1:17" ht="12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</row>
    <row r="480" spans="1:17" ht="12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</row>
    <row r="481" spans="1:17" ht="12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</row>
    <row r="482" spans="1:17" ht="12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</row>
    <row r="483" spans="1:17" ht="12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</row>
    <row r="484" spans="1:17" ht="12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</row>
    <row r="485" spans="1:17" ht="12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</row>
    <row r="486" spans="1:17" ht="12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</row>
    <row r="487" spans="1:17" ht="12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</row>
    <row r="488" spans="1:17" ht="12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</row>
    <row r="489" spans="1:17" ht="12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</row>
    <row r="490" spans="1:17" ht="12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</row>
    <row r="491" spans="1:17" ht="12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</row>
    <row r="492" spans="1:17" ht="12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</row>
    <row r="493" spans="1:17" ht="12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</row>
    <row r="494" spans="1:17" ht="12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</row>
    <row r="495" spans="1:17" ht="12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</row>
    <row r="496" spans="1:17" ht="12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</row>
    <row r="497" spans="1:17" ht="12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</row>
    <row r="498" spans="1:17" ht="12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</row>
    <row r="499" spans="1:17" ht="12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</row>
    <row r="500" spans="1:17" ht="12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</row>
    <row r="501" spans="1:17" ht="12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</row>
    <row r="502" spans="1:17" ht="12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</row>
    <row r="503" spans="1:17" ht="12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</row>
    <row r="504" spans="1:17" ht="12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</row>
    <row r="505" spans="1:17" ht="12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</row>
    <row r="506" spans="1:17" ht="12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</row>
    <row r="507" spans="1:17" ht="12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</row>
    <row r="508" spans="1:17" ht="12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</row>
    <row r="509" spans="1:17" ht="12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</row>
    <row r="510" spans="1:17" ht="12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</row>
    <row r="511" spans="1:17" ht="12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</row>
    <row r="512" spans="1:17" ht="12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</row>
    <row r="513" spans="1:17" ht="12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</row>
    <row r="514" spans="1:17" ht="12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</row>
    <row r="515" spans="1:17" ht="12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</row>
    <row r="516" spans="1:17" ht="12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</row>
    <row r="517" spans="1:17" ht="12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</row>
    <row r="518" spans="1:17" ht="12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</row>
    <row r="519" spans="1:17" ht="12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</row>
    <row r="520" spans="1:17" ht="12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</row>
    <row r="521" spans="1:17" ht="12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</row>
    <row r="522" spans="1:17" ht="12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</row>
    <row r="523" spans="1:17" ht="12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</row>
    <row r="524" spans="1:17" ht="12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</row>
    <row r="525" spans="1:17" ht="12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</row>
    <row r="526" spans="1:17" ht="12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</row>
    <row r="527" spans="1:17" ht="12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</row>
    <row r="528" spans="1:17" ht="12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</row>
    <row r="529" spans="1:17" ht="12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</row>
    <row r="530" spans="1:17" ht="12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</row>
    <row r="531" spans="1:17" ht="12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</row>
    <row r="532" spans="1:17" ht="12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</row>
    <row r="533" spans="1:17" ht="12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</row>
    <row r="534" spans="1:17" ht="12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</row>
    <row r="535" spans="1:17" ht="12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</row>
    <row r="536" spans="1:17" ht="12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</row>
    <row r="537" spans="1:17" ht="12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</row>
    <row r="538" spans="1:17" ht="12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</row>
    <row r="539" spans="1:17" ht="12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</row>
    <row r="540" spans="1:17" ht="12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</row>
    <row r="541" spans="1:17" ht="12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</row>
    <row r="542" spans="1:17" ht="12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</row>
    <row r="543" spans="1:17" ht="12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</row>
    <row r="544" spans="1:17" ht="12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</row>
    <row r="545" spans="1:17" ht="12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</row>
    <row r="546" spans="1:17" ht="12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</row>
    <row r="547" spans="1:17" ht="12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</row>
    <row r="548" spans="1:17" ht="12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</row>
    <row r="549" spans="1:17" ht="12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</row>
    <row r="550" spans="1:17" ht="12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</row>
    <row r="551" spans="1:17" ht="12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</row>
    <row r="552" spans="1:17" ht="12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</row>
    <row r="553" spans="1:17" ht="12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</row>
    <row r="554" spans="1:17" ht="12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</row>
    <row r="555" spans="1:17" ht="12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</row>
    <row r="556" spans="1:17" ht="12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</row>
    <row r="557" spans="1:17" ht="12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</row>
    <row r="558" spans="1:17" ht="12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</row>
    <row r="559" spans="1:17" ht="12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</row>
    <row r="560" spans="1:17" ht="12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</row>
    <row r="561" spans="1:17" ht="12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</row>
    <row r="562" spans="1:17" ht="12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</row>
    <row r="563" spans="1:17" ht="12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</row>
    <row r="564" spans="1:17" ht="12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</row>
    <row r="565" spans="1:17" ht="12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</row>
    <row r="566" spans="1:17" ht="12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</row>
    <row r="567" spans="1:17" ht="12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</row>
    <row r="568" spans="1:17" ht="12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</row>
    <row r="569" spans="1:17" ht="12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</row>
    <row r="570" spans="1:17" ht="12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</row>
    <row r="571" spans="1:17" ht="12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</row>
    <row r="572" spans="1:17" ht="12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</row>
    <row r="573" spans="1:17" ht="12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</row>
    <row r="574" spans="1:17" ht="12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</row>
    <row r="575" spans="1:17" ht="12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</row>
    <row r="576" spans="1:17" ht="12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</row>
    <row r="577" spans="1:17" ht="12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</row>
    <row r="578" spans="1:17" ht="12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</row>
    <row r="579" spans="1:17" ht="12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</row>
    <row r="580" spans="1:17" ht="12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</row>
    <row r="581" spans="1:17" ht="12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</row>
    <row r="582" spans="1:17" ht="12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</row>
    <row r="583" spans="1:17" ht="12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</row>
    <row r="584" spans="1:17" ht="12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</row>
    <row r="585" spans="1:17" ht="12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</row>
    <row r="586" spans="1:17" ht="12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</row>
    <row r="587" spans="1:17" ht="12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</row>
    <row r="588" spans="1:17" ht="12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</row>
    <row r="589" spans="1:17" ht="12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</row>
    <row r="590" spans="1:17" ht="12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</row>
    <row r="591" spans="1:17" ht="12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</row>
    <row r="592" spans="1:17" ht="12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</row>
    <row r="593" spans="1:17" ht="12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</row>
    <row r="594" spans="1:17" ht="12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</row>
    <row r="595" spans="1:17" ht="12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</row>
    <row r="596" spans="1:17" ht="12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</row>
    <row r="597" spans="1:17" ht="12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</row>
    <row r="598" spans="1:17" ht="12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</row>
    <row r="599" spans="1:17" ht="12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</row>
    <row r="600" spans="1:17" ht="12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</row>
    <row r="601" spans="1:17" ht="12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</row>
    <row r="602" spans="1:17" ht="12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</row>
    <row r="603" spans="1:17" ht="12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</row>
    <row r="604" spans="1:17" ht="12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</row>
    <row r="605" spans="1:17" ht="12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</row>
    <row r="606" spans="1:17" ht="12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</row>
    <row r="607" spans="1:17" ht="12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</row>
    <row r="608" spans="1:17" ht="12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</row>
    <row r="609" spans="1:17" ht="12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</row>
    <row r="610" spans="1:17" ht="12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</row>
    <row r="611" spans="1:17" ht="12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</row>
    <row r="612" spans="1:17" ht="12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</row>
    <row r="613" spans="1:17" ht="12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</row>
    <row r="614" spans="1:17" ht="12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</row>
    <row r="615" spans="1:17" ht="12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</row>
    <row r="616" spans="1:17" ht="12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</row>
    <row r="617" spans="1:17" ht="12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</row>
    <row r="618" spans="1:17" ht="12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</row>
    <row r="619" spans="1:17" ht="12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</row>
    <row r="620" spans="1:17" ht="12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</row>
    <row r="621" spans="1:17" ht="12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</row>
    <row r="622" spans="1:17" ht="12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</row>
    <row r="623" spans="1:17" ht="12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</row>
    <row r="624" spans="1:17" ht="12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</row>
    <row r="625" spans="1:17" ht="12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</row>
    <row r="626" spans="1:17" ht="12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</row>
    <row r="627" spans="1:17" ht="12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</row>
    <row r="628" spans="1:17" ht="12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</row>
    <row r="629" spans="1:17" ht="12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</row>
    <row r="630" spans="1:17" ht="12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</row>
    <row r="631" spans="1:17" ht="12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</row>
    <row r="632" spans="1:17" ht="12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</row>
    <row r="633" spans="1:17" ht="12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</row>
    <row r="634" spans="1:17" ht="12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</row>
    <row r="635" spans="1:17" ht="12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</row>
    <row r="636" spans="1:17" ht="12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</row>
    <row r="637" spans="1:17" ht="12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</row>
    <row r="638" spans="1:17" ht="12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</row>
    <row r="639" spans="1:17" ht="12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</row>
    <row r="640" spans="1:17" ht="12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</row>
    <row r="641" spans="1:17" ht="12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</row>
    <row r="642" spans="1:17" ht="12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</row>
    <row r="643" spans="1:17" ht="12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</row>
    <row r="644" spans="1:17" ht="12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</row>
    <row r="645" spans="1:17" ht="12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</row>
    <row r="646" spans="1:17" ht="12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</row>
    <row r="647" spans="1:17" ht="12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</row>
    <row r="648" spans="1:17" ht="12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</row>
    <row r="649" spans="1:17" ht="12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</row>
    <row r="650" spans="1:17" ht="12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</row>
    <row r="651" spans="1:17" ht="12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</row>
    <row r="652" spans="1:17" ht="12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</row>
    <row r="653" spans="1:17" ht="12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</row>
    <row r="654" spans="1:17" ht="12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</row>
    <row r="655" spans="1:17" ht="12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</row>
    <row r="656" spans="1:17" ht="12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</row>
    <row r="657" spans="1:17" ht="12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</row>
    <row r="658" spans="1:17" ht="12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</row>
    <row r="659" spans="1:17" ht="12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</row>
    <row r="660" spans="1:17" ht="12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</row>
    <row r="661" spans="1:17" ht="12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</row>
    <row r="662" spans="1:17" ht="12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</row>
    <row r="663" spans="1:17" ht="12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</row>
    <row r="664" spans="1:17" ht="12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</row>
    <row r="665" spans="1:17" ht="12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</row>
    <row r="666" spans="1:17" ht="12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</row>
    <row r="667" spans="1:17" ht="12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</row>
    <row r="668" spans="1:17" ht="12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</row>
    <row r="669" spans="1:17" ht="12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</row>
    <row r="670" spans="1:17" ht="12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</row>
    <row r="671" spans="1:17" ht="12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</row>
    <row r="672" spans="1:17" ht="12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</row>
    <row r="673" spans="1:17" ht="12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</row>
    <row r="674" spans="1:17" ht="12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</row>
    <row r="675" spans="1:17" ht="12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</row>
    <row r="676" spans="1:17" ht="12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</row>
    <row r="677" spans="1:17" ht="12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</row>
    <row r="678" spans="1:17" ht="12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</row>
    <row r="679" spans="1:17" ht="12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</row>
    <row r="680" spans="1:17" ht="12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</row>
    <row r="681" spans="1:17" ht="12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</row>
    <row r="682" spans="1:17" ht="12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</row>
    <row r="683" spans="1:17" ht="12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</row>
    <row r="684" spans="1:17" ht="12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</row>
    <row r="685" spans="1:17" ht="12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</row>
    <row r="686" spans="1:17" ht="12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</row>
    <row r="687" spans="1:17" ht="12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</row>
    <row r="688" spans="1:17" ht="12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</row>
    <row r="689" spans="1:17" ht="12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</row>
    <row r="690" spans="1:17" ht="12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</row>
    <row r="691" spans="1:17" ht="12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</row>
    <row r="692" spans="1:17" ht="12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</row>
    <row r="693" spans="1:17" ht="12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</row>
    <row r="694" spans="1:17" ht="12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</row>
    <row r="695" spans="1:17" ht="12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</row>
    <row r="696" spans="1:17" ht="12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</row>
    <row r="697" spans="1:17" ht="12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</row>
    <row r="698" spans="1:17" ht="12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</row>
    <row r="699" spans="1:17" ht="12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</row>
    <row r="700" spans="1:17" ht="12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</row>
    <row r="701" spans="1:17" ht="12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</row>
    <row r="702" spans="1:17" ht="12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</row>
    <row r="703" spans="1:17" ht="12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</row>
    <row r="704" spans="1:17" ht="12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</row>
    <row r="705" spans="1:17" ht="12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</row>
    <row r="706" spans="1:17" ht="12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</row>
    <row r="707" spans="1:17" ht="12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</row>
    <row r="708" spans="1:17" ht="12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</row>
    <row r="709" spans="1:17" ht="12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</row>
    <row r="710" spans="1:17" ht="12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</row>
    <row r="711" spans="1:17" ht="12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</row>
    <row r="712" spans="1:17" ht="12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</row>
    <row r="713" spans="1:17" ht="12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</row>
    <row r="714" spans="1:17" ht="12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</row>
    <row r="715" spans="1:17" ht="12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</row>
    <row r="716" spans="1:17" ht="12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</row>
    <row r="717" spans="1:17" ht="12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</row>
    <row r="718" spans="1:17" ht="12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</row>
    <row r="719" spans="1:17" ht="12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</row>
    <row r="720" spans="1:17" ht="12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</row>
    <row r="721" spans="1:17" ht="12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</row>
    <row r="722" spans="1:17" ht="12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</row>
    <row r="723" spans="1:17" ht="12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</row>
    <row r="724" spans="1:17" ht="12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</row>
    <row r="725" spans="1:17" ht="12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</row>
    <row r="726" spans="1:17" ht="12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</row>
    <row r="727" spans="1:17" ht="12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</row>
    <row r="728" spans="1:17" ht="12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</row>
    <row r="729" spans="1:17" ht="12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</row>
    <row r="730" spans="1:17" ht="12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</row>
    <row r="731" spans="1:17" ht="12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</row>
    <row r="732" spans="1:17" ht="12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</row>
    <row r="733" spans="1:17" ht="12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</row>
    <row r="734" spans="1:17" ht="12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</row>
    <row r="735" spans="1:17" ht="12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</row>
    <row r="736" spans="1:17" ht="12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</row>
    <row r="737" spans="1:17" ht="12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</row>
    <row r="738" spans="1:17" ht="12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</row>
    <row r="739" spans="1:17" ht="12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</row>
    <row r="740" spans="1:17" ht="12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</row>
    <row r="741" spans="1:17" ht="12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</row>
    <row r="742" spans="1:17" ht="12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</row>
    <row r="743" spans="1:17" ht="12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</row>
    <row r="744" spans="1:17" ht="12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</row>
    <row r="745" spans="1:17" ht="12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</row>
    <row r="746" spans="1:17" ht="12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</row>
    <row r="747" spans="1:17" ht="12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</row>
    <row r="748" spans="1:17" ht="12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</row>
    <row r="749" spans="1:17" ht="12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</row>
    <row r="750" spans="1:17" ht="12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</row>
    <row r="751" spans="1:17" ht="12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</row>
    <row r="752" spans="1:17" ht="12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</row>
    <row r="753" spans="1:17" ht="12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</row>
    <row r="754" spans="1:17" ht="12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</row>
    <row r="755" spans="1:17" ht="12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</row>
    <row r="756" spans="1:17" ht="12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</row>
    <row r="757" spans="1:17" ht="12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</row>
    <row r="758" spans="1:17" ht="12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</row>
    <row r="759" spans="1:17" ht="12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</row>
    <row r="760" spans="1:17" ht="12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</row>
    <row r="761" spans="1:17" ht="12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</row>
    <row r="762" spans="1:17" ht="12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</row>
    <row r="763" spans="1:17" ht="12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</row>
    <row r="764" spans="1:17" ht="12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</row>
    <row r="765" spans="1:17" ht="12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</row>
    <row r="766" spans="1:17" ht="12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</row>
    <row r="767" spans="1:17" ht="12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</row>
    <row r="768" spans="1:17" ht="12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</row>
    <row r="769" spans="1:17" ht="12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</row>
    <row r="770" spans="1:17" ht="12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</row>
    <row r="771" spans="1:17" ht="12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</row>
    <row r="772" spans="1:17" ht="12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</row>
    <row r="773" spans="1:17" ht="12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</row>
    <row r="774" spans="1:17" ht="12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</row>
    <row r="775" spans="1:17" ht="12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</row>
    <row r="776" spans="1:17" ht="12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</row>
    <row r="777" spans="1:17" ht="12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</row>
    <row r="778" spans="1:17" ht="12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</row>
    <row r="779" spans="1:17" ht="12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</row>
    <row r="780" spans="1:17" ht="12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</row>
    <row r="781" spans="1:17" ht="12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</row>
    <row r="782" spans="1:17" ht="12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</row>
    <row r="783" spans="1:17" ht="12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</row>
    <row r="784" spans="1:17" ht="12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</row>
    <row r="785" spans="1:17" ht="12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</row>
    <row r="786" spans="1:17" ht="12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</row>
    <row r="787" spans="1:17" ht="12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</row>
    <row r="788" spans="1:17" ht="12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</row>
    <row r="789" spans="1:17" ht="12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</row>
    <row r="790" spans="1:17" ht="12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</row>
    <row r="791" spans="1:17" ht="12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</row>
    <row r="792" spans="1:17" ht="12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</row>
    <row r="793" spans="1:17" ht="12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</row>
    <row r="794" spans="1:17" ht="12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</row>
    <row r="795" spans="1:17" ht="12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</row>
    <row r="796" spans="1:17" ht="12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</row>
    <row r="797" spans="1:17" ht="12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</row>
    <row r="798" spans="1:17" ht="12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</row>
    <row r="799" spans="1:17" ht="12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</row>
    <row r="800" spans="1:17" ht="12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</row>
    <row r="801" spans="1:17" ht="12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</row>
    <row r="802" spans="1:17" ht="12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</row>
    <row r="803" spans="1:17" ht="12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</row>
    <row r="804" spans="1:17" ht="12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</row>
    <row r="805" spans="1:17" ht="12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</row>
    <row r="806" spans="1:17" ht="12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</row>
    <row r="807" spans="1:17" ht="12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</row>
    <row r="808" spans="1:17" ht="12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</row>
    <row r="809" spans="1:17" ht="12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</row>
    <row r="810" spans="1:17" ht="12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</row>
    <row r="811" spans="1:17" ht="12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</row>
    <row r="812" spans="1:17" ht="12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</row>
    <row r="813" spans="1:17" ht="12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</row>
    <row r="814" spans="1:17" ht="12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</row>
    <row r="815" spans="1:17" ht="12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</row>
    <row r="816" spans="1:17" ht="12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</row>
    <row r="817" spans="1:17" ht="12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</row>
    <row r="818" spans="1:17" ht="12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</row>
    <row r="819" spans="1:17" ht="12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</row>
    <row r="820" spans="1:17" ht="12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</row>
    <row r="821" spans="1:17" ht="12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</row>
    <row r="822" spans="1:17" ht="12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</row>
    <row r="823" spans="1:17" ht="12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</row>
    <row r="824" spans="1:17" ht="12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</row>
    <row r="825" spans="1:17" ht="12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</row>
    <row r="826" spans="1:17" ht="12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</row>
    <row r="827" spans="1:17" ht="12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</row>
    <row r="828" spans="1:17" ht="12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</row>
    <row r="829" spans="1:17" ht="12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</row>
    <row r="830" spans="1:17" ht="12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</row>
    <row r="831" spans="1:17" ht="12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</row>
    <row r="832" spans="1:17" ht="12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</row>
    <row r="833" spans="1:17" ht="12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</row>
    <row r="834" spans="1:17" ht="12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</row>
    <row r="835" spans="1:17" ht="12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</row>
    <row r="836" spans="1:17" ht="12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</row>
    <row r="837" spans="1:17" ht="12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</row>
    <row r="838" spans="1:17" ht="12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</row>
    <row r="839" spans="1:17" ht="12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</row>
    <row r="840" spans="1:17" ht="12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</row>
    <row r="841" spans="1:17" ht="12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</row>
    <row r="842" spans="1:17" ht="12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</row>
    <row r="843" spans="1:17" ht="12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</row>
    <row r="844" spans="1:17" ht="12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</row>
    <row r="845" spans="1:17" ht="12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</row>
    <row r="846" spans="1:17" ht="12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</row>
    <row r="847" spans="1:17" ht="12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</row>
    <row r="848" spans="1:17" ht="12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</row>
    <row r="849" spans="1:17" ht="12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</row>
    <row r="850" spans="1:17" ht="12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</row>
    <row r="851" spans="1:17" ht="12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</row>
    <row r="852" spans="1:17" ht="12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</row>
    <row r="853" spans="1:17" ht="12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</row>
    <row r="854" spans="1:17" ht="12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</row>
    <row r="855" spans="1:17" ht="12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</row>
    <row r="856" spans="1:17" ht="12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</row>
    <row r="857" spans="1:17" ht="12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</row>
    <row r="858" spans="1:17" ht="12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</row>
    <row r="859" spans="1:17" ht="12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</row>
    <row r="860" spans="1:17" ht="12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</row>
    <row r="861" spans="1:17" ht="12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</row>
    <row r="862" spans="1:17" ht="12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</row>
    <row r="863" spans="1:17" ht="12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</row>
    <row r="864" spans="1:17" ht="12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</row>
    <row r="865" spans="1:17" ht="12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</row>
    <row r="866" spans="1:17" ht="12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</row>
    <row r="867" spans="1:17" ht="12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</row>
    <row r="868" spans="1:17" ht="12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</row>
    <row r="869" spans="1:17" ht="12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</row>
    <row r="870" spans="1:17" ht="12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</row>
    <row r="871" spans="1:17" ht="12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</row>
    <row r="872" spans="1:17" ht="12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</row>
    <row r="873" spans="1:17" ht="12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</row>
    <row r="874" spans="1:17" ht="12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</row>
    <row r="875" spans="1:17" ht="12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</row>
    <row r="876" spans="1:17" ht="12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</row>
    <row r="877" spans="1:17" ht="12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</row>
    <row r="878" spans="1:17" ht="12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</row>
    <row r="879" spans="1:17" ht="12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</row>
    <row r="880" spans="1:17" ht="12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</row>
    <row r="881" spans="1:17" ht="12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</row>
    <row r="882" spans="1:17" ht="12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</row>
    <row r="883" spans="1:17" ht="12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</row>
    <row r="884" spans="1:17" ht="12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</row>
    <row r="885" spans="1:17" ht="12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</row>
    <row r="886" spans="1:17" ht="12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</row>
    <row r="887" spans="1:17" ht="12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</row>
    <row r="888" spans="1:17" ht="12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</row>
    <row r="889" spans="1:17" ht="12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</row>
    <row r="890" spans="1:17" ht="12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</row>
    <row r="891" spans="1:17" ht="12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</row>
    <row r="892" spans="1:17" ht="12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</row>
    <row r="893" spans="1:17" ht="12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</row>
    <row r="894" spans="1:17" ht="12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</row>
    <row r="895" spans="1:17" ht="12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</row>
    <row r="896" spans="1:17" ht="12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</row>
    <row r="897" spans="1:17" ht="12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</row>
    <row r="898" spans="1:17" ht="12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</row>
    <row r="899" spans="1:17" ht="12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</row>
    <row r="900" spans="1:17" ht="12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</row>
    <row r="901" spans="1:17" ht="12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</row>
    <row r="902" spans="1:17" ht="12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</row>
    <row r="903" spans="1:17" ht="12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</row>
    <row r="904" spans="1:17" ht="12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</row>
    <row r="905" spans="1:17" ht="12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</row>
    <row r="906" spans="1:17" ht="12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</row>
    <row r="907" spans="1:17" ht="12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</row>
    <row r="908" spans="1:17" ht="12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</row>
    <row r="909" spans="1:17" ht="12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</row>
    <row r="910" spans="1:17" ht="12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</row>
    <row r="911" spans="1:17" ht="12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</row>
    <row r="912" spans="1:17" ht="12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</row>
    <row r="913" spans="1:17" ht="12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</row>
    <row r="914" spans="1:17" ht="12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</row>
    <row r="915" spans="1:17" ht="12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</row>
    <row r="916" spans="1:17" ht="12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</row>
    <row r="917" spans="1:17" ht="12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</row>
    <row r="918" spans="1:17" ht="12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</row>
    <row r="919" spans="1:17" ht="12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</row>
    <row r="920" spans="1:17" ht="12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</row>
    <row r="921" spans="1:17" ht="12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</row>
    <row r="922" spans="1:17" ht="12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</row>
    <row r="923" spans="1:17" ht="12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</row>
    <row r="924" spans="1:17" ht="12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</row>
    <row r="925" spans="1:17" ht="12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</row>
    <row r="926" spans="1:17" ht="12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</row>
    <row r="927" spans="1:17" ht="12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</row>
    <row r="928" spans="1:17" ht="12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</row>
    <row r="929" spans="1:17" ht="12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</row>
    <row r="930" spans="1:17" ht="12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</row>
    <row r="931" spans="1:17" ht="12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</row>
    <row r="932" spans="1:17" ht="12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</row>
    <row r="933" spans="1:17" ht="12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</row>
    <row r="934" spans="1:17" ht="12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</row>
    <row r="935" spans="1:17" ht="12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</row>
    <row r="936" spans="1:17" ht="12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</row>
    <row r="937" spans="1:17" ht="12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</row>
    <row r="938" spans="1:17" ht="12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</row>
    <row r="939" spans="1:17" ht="12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</row>
    <row r="940" spans="1:17" ht="12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</row>
    <row r="941" spans="1:17" ht="12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</row>
    <row r="942" spans="1:17" ht="12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</row>
    <row r="943" spans="1:17" ht="12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</row>
    <row r="944" spans="1:17" ht="12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</row>
    <row r="945" spans="1:17" ht="12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</row>
    <row r="946" spans="1:17" ht="12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</row>
    <row r="947" spans="1:17" ht="12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</row>
    <row r="948" spans="1:17" ht="12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</row>
    <row r="949" spans="1:17" ht="12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</row>
    <row r="950" spans="1:17" ht="12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</row>
    <row r="951" spans="1:17" ht="12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</row>
    <row r="952" spans="1:17" ht="12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</row>
    <row r="953" spans="1:17" ht="12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</row>
    <row r="954" spans="1:17" ht="12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</row>
    <row r="955" spans="1:17" ht="12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</row>
    <row r="956" spans="1:17" ht="12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</row>
    <row r="957" spans="1:17" ht="12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</row>
    <row r="958" spans="1:17" ht="12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</row>
    <row r="959" spans="1:17" ht="12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</row>
    <row r="960" spans="1:17" ht="12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</row>
    <row r="961" spans="1:17" ht="12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</row>
    <row r="962" spans="1:17" ht="12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</row>
    <row r="963" spans="1:17" ht="12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</row>
    <row r="964" spans="1:17" ht="12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</row>
    <row r="965" spans="1:17" ht="12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</row>
    <row r="966" spans="1:17" ht="12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</row>
    <row r="967" spans="1:17" ht="12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</row>
    <row r="968" spans="1:17" ht="12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</row>
    <row r="969" spans="1:17" ht="12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</row>
    <row r="970" spans="1:17" ht="12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</row>
    <row r="971" spans="1:17" ht="12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</row>
    <row r="972" spans="1:17" ht="12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</row>
    <row r="973" spans="1:17" ht="12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</row>
    <row r="974" spans="1:17" ht="12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</row>
    <row r="975" spans="1:17" ht="12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</row>
    <row r="976" spans="1:17" ht="12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</row>
    <row r="977" spans="1:17" ht="12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</row>
    <row r="978" spans="1:17" ht="12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</row>
    <row r="979" spans="1:17" ht="12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</row>
    <row r="980" spans="1:17" ht="12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</row>
    <row r="981" spans="1:17" ht="12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</row>
    <row r="982" spans="1:17" ht="12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</row>
    <row r="983" spans="1:17" ht="12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</row>
    <row r="984" spans="1:17" ht="12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</row>
    <row r="985" spans="1:17" ht="12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</row>
    <row r="986" spans="1:17" ht="12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</row>
    <row r="987" spans="1:17" ht="12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</row>
    <row r="988" spans="1:17" ht="12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</row>
    <row r="989" spans="1:17" ht="12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</row>
    <row r="990" spans="1:17" ht="12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</row>
    <row r="991" spans="1:17" ht="12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</row>
    <row r="992" spans="1:17" ht="12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</row>
    <row r="993" spans="1:17" ht="12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</row>
    <row r="994" spans="1:17" ht="12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</row>
    <row r="995" spans="1:17" ht="12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</row>
    <row r="996" spans="1:17" ht="12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</row>
    <row r="997" spans="1:17" ht="12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</row>
    <row r="998" spans="1:17" ht="12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</row>
    <row r="999" spans="1:17" ht="12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</row>
  </sheetData>
  <protectedRanges>
    <protectedRange algorithmName="SHA-512" hashValue="Rfu6t+11qQ4XGDyBgO9HEfSp7GSYC8k8J45c72sPQJX9NIdUxUUX/rwbD34DWjybsyNGv22bfFGsQvi/2943lw==" saltValue="W2gYNBRyClfzFLS5q96+UA==" spinCount="100000" sqref="B24 E24 F29:F30 E31" name="Range1"/>
  </protectedRanges>
  <mergeCells count="4">
    <mergeCell ref="B36:C36"/>
    <mergeCell ref="B37:C37"/>
    <mergeCell ref="B39:C39"/>
    <mergeCell ref="B40:C40"/>
  </mergeCells>
  <pageMargins left="0.75" right="0.75" top="0.5" bottom="1.25" header="0" footer="0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Zeros="0" tabSelected="1" topLeftCell="A49" workbookViewId="0">
      <selection activeCell="D74" sqref="D74"/>
    </sheetView>
  </sheetViews>
  <sheetFormatPr defaultColWidth="12.5703125" defaultRowHeight="15" customHeight="1" x14ac:dyDescent="0.2"/>
  <cols>
    <col min="1" max="1" width="13" customWidth="1"/>
    <col min="2" max="2" width="10.85546875" customWidth="1"/>
    <col min="3" max="3" width="14.85546875" customWidth="1"/>
    <col min="4" max="5" width="13" customWidth="1"/>
    <col min="6" max="6" width="11.5703125" customWidth="1"/>
    <col min="7" max="7" width="13" customWidth="1"/>
    <col min="8" max="8" width="11" customWidth="1"/>
    <col min="9" max="26" width="9.140625" customWidth="1"/>
  </cols>
  <sheetData>
    <row r="1" spans="1:26" ht="23.25" x14ac:dyDescent="0.35">
      <c r="A1" s="1" t="s">
        <v>0</v>
      </c>
      <c r="B1" s="1"/>
      <c r="C1" s="2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2">
      <c r="A2" s="5" t="s">
        <v>1</v>
      </c>
      <c r="B2" s="6"/>
      <c r="C2" s="7"/>
      <c r="D2" s="8"/>
      <c r="E2" s="8"/>
      <c r="F2" s="8"/>
      <c r="G2" s="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2.75" customHeight="1" x14ac:dyDescent="0.2">
      <c r="A3" s="5"/>
      <c r="B3" s="6"/>
      <c r="C3" s="7"/>
      <c r="D3" s="8"/>
      <c r="E3" s="8"/>
      <c r="F3" s="8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2.75" customHeight="1" x14ac:dyDescent="0.2">
      <c r="A4" s="3" t="s">
        <v>2</v>
      </c>
      <c r="B4" s="4"/>
      <c r="C4" s="102"/>
      <c r="D4" s="103"/>
      <c r="E4" s="60"/>
      <c r="F4" s="60"/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2">
      <c r="A5" s="3" t="s">
        <v>3</v>
      </c>
      <c r="B5" s="4"/>
      <c r="C5" s="104"/>
      <c r="D5" s="105"/>
      <c r="E5" s="60"/>
      <c r="F5" s="60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2">
      <c r="A6" s="3" t="s">
        <v>4</v>
      </c>
      <c r="B6" s="67"/>
      <c r="C6" s="89">
        <v>46054</v>
      </c>
      <c r="D6" s="79"/>
      <c r="E6" s="85"/>
      <c r="F6" s="60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2">
      <c r="A7" s="3"/>
      <c r="B7" s="67"/>
      <c r="C7" s="68"/>
      <c r="D7" s="60"/>
      <c r="E7" s="60"/>
      <c r="F7" s="60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2">
      <c r="A8" s="3" t="s">
        <v>56</v>
      </c>
      <c r="B8" s="58"/>
      <c r="C8" s="59"/>
      <c r="D8" s="81" t="s">
        <v>62</v>
      </c>
      <c r="F8" s="4"/>
      <c r="G8" s="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2">
      <c r="A9" s="3" t="s">
        <v>60</v>
      </c>
      <c r="B9" s="58"/>
      <c r="C9" s="58"/>
      <c r="D9" s="88"/>
      <c r="E9" s="87" t="s">
        <v>61</v>
      </c>
      <c r="F9" s="4"/>
      <c r="G9" s="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2">
      <c r="A10" s="3" t="s">
        <v>57</v>
      </c>
      <c r="C10" s="61"/>
      <c r="D10" s="80"/>
      <c r="F10" s="61"/>
      <c r="G10" s="4"/>
      <c r="H10" s="1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25">
      <c r="A11" s="3"/>
      <c r="B11" s="4"/>
      <c r="C11" s="60"/>
      <c r="D11" s="60"/>
      <c r="E11" s="60"/>
      <c r="F11" s="60"/>
      <c r="G11" s="4"/>
      <c r="H11" s="1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25">
      <c r="A12" s="4"/>
      <c r="B12" s="16" t="s">
        <v>5</v>
      </c>
      <c r="C12" s="4"/>
      <c r="D12" s="4"/>
      <c r="E12" s="4"/>
      <c r="F12" s="4"/>
      <c r="G12" s="3"/>
      <c r="H12" s="15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5">
      <c r="A13" s="17" t="s">
        <v>6</v>
      </c>
      <c r="B13" s="18">
        <f>IFERROR((EOMONTH(C6,-2)+16)+7-WEEKDAY((EOMONTH(C6,-2)+16)+7),"")</f>
        <v>46039</v>
      </c>
      <c r="C13" s="19" t="s">
        <v>7</v>
      </c>
      <c r="D13" s="19" t="s">
        <v>8</v>
      </c>
      <c r="E13" s="19" t="s">
        <v>7</v>
      </c>
      <c r="F13" s="19" t="s">
        <v>8</v>
      </c>
      <c r="G13" s="19" t="s">
        <v>9</v>
      </c>
      <c r="H13" s="15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5">
      <c r="A14" s="3" t="s">
        <v>10</v>
      </c>
      <c r="B14" s="20" t="str">
        <f>IFERROR(IF(DAY(B15-1)&gt;=16,B15-1,""),"")</f>
        <v/>
      </c>
      <c r="C14" s="62"/>
      <c r="D14" s="62"/>
      <c r="E14" s="62"/>
      <c r="F14" s="62"/>
      <c r="G14" s="21">
        <f t="shared" ref="G14:G20" si="0">ROUND(SUM((D14-C14)+(F14-E14))*24,2)</f>
        <v>0</v>
      </c>
      <c r="H14" s="15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25">
      <c r="A15" s="3" t="s">
        <v>11</v>
      </c>
      <c r="B15" s="20" t="str">
        <f t="shared" ref="B15:B19" si="1">IFERROR(IF(DAY(B16-1)&gt;=16,B16-1,""),"")</f>
        <v/>
      </c>
      <c r="C15" s="62"/>
      <c r="D15" s="62"/>
      <c r="E15" s="62"/>
      <c r="F15" s="62"/>
      <c r="G15" s="21">
        <f t="shared" si="0"/>
        <v>0</v>
      </c>
      <c r="H15" s="15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25">
      <c r="A16" s="3" t="s">
        <v>12</v>
      </c>
      <c r="B16" s="20" t="str">
        <f>IFERROR(IF(DAY(B17-1)&gt;=16,B17-1,""),"")</f>
        <v/>
      </c>
      <c r="C16" s="62"/>
      <c r="D16" s="62"/>
      <c r="E16" s="62"/>
      <c r="F16" s="62"/>
      <c r="G16" s="21">
        <f t="shared" si="0"/>
        <v>0</v>
      </c>
      <c r="H16" s="15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25">
      <c r="A17" s="3" t="s">
        <v>13</v>
      </c>
      <c r="B17" s="20" t="str">
        <f t="shared" si="1"/>
        <v/>
      </c>
      <c r="C17" s="62"/>
      <c r="D17" s="62"/>
      <c r="E17" s="62"/>
      <c r="F17" s="62"/>
      <c r="G17" s="21">
        <f t="shared" si="0"/>
        <v>0</v>
      </c>
      <c r="H17" s="15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25">
      <c r="A18" s="3" t="s">
        <v>14</v>
      </c>
      <c r="B18" s="20" t="str">
        <f t="shared" si="1"/>
        <v/>
      </c>
      <c r="C18" s="62"/>
      <c r="D18" s="62"/>
      <c r="E18" s="62"/>
      <c r="F18" s="62"/>
      <c r="G18" s="21">
        <f t="shared" si="0"/>
        <v>0</v>
      </c>
      <c r="H18" s="22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2.75" customHeight="1" x14ac:dyDescent="0.25">
      <c r="A19" s="3" t="s">
        <v>15</v>
      </c>
      <c r="B19" s="20">
        <f t="shared" si="1"/>
        <v>46038</v>
      </c>
      <c r="C19" s="62"/>
      <c r="D19" s="62"/>
      <c r="E19" s="62"/>
      <c r="F19" s="62"/>
      <c r="G19" s="21">
        <f t="shared" si="0"/>
        <v>0</v>
      </c>
      <c r="H19" s="22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25">
      <c r="A20" s="3" t="s">
        <v>16</v>
      </c>
      <c r="B20" s="20">
        <f>IFERROR(IF(DAY(B13)&gt;=13,B13,""),"")</f>
        <v>46039</v>
      </c>
      <c r="C20" s="62"/>
      <c r="D20" s="62"/>
      <c r="E20" s="62"/>
      <c r="F20" s="62"/>
      <c r="G20" s="21">
        <f t="shared" si="0"/>
        <v>0</v>
      </c>
      <c r="H20" s="22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25">
      <c r="A21" s="3"/>
      <c r="B21" s="3"/>
      <c r="C21" s="3"/>
      <c r="D21" s="3"/>
      <c r="E21" s="3"/>
      <c r="F21" s="3" t="s">
        <v>17</v>
      </c>
      <c r="G21" s="23">
        <f>SUM(G14:G20)</f>
        <v>0</v>
      </c>
      <c r="H21" s="22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3">
      <c r="A22" s="3"/>
      <c r="B22" s="4"/>
      <c r="C22" s="4"/>
      <c r="D22" s="4"/>
      <c r="E22" s="4"/>
      <c r="F22" s="3" t="s">
        <v>18</v>
      </c>
      <c r="G22" s="21">
        <f>SUM(C24:E24)</f>
        <v>0</v>
      </c>
      <c r="H22" s="24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2.75" customHeight="1" x14ac:dyDescent="0.25">
      <c r="A23" s="26" t="s">
        <v>19</v>
      </c>
      <c r="B23" s="26" t="s">
        <v>20</v>
      </c>
      <c r="C23" s="26" t="s">
        <v>21</v>
      </c>
      <c r="D23" s="26" t="s">
        <v>22</v>
      </c>
      <c r="E23" s="26" t="s">
        <v>23</v>
      </c>
      <c r="F23" s="16" t="s">
        <v>24</v>
      </c>
      <c r="G23" s="27">
        <f>SUM(G21+G22)</f>
        <v>0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2.75" customHeight="1" x14ac:dyDescent="0.25">
      <c r="A24" s="29">
        <f>IF(G21&lt;40,G21,40)</f>
        <v>0</v>
      </c>
      <c r="B24" s="29">
        <f>IF(G21&gt;A24,G21-A24,0)</f>
        <v>0</v>
      </c>
      <c r="C24" s="84"/>
      <c r="D24" s="84"/>
      <c r="E24" s="84"/>
      <c r="F24" s="4"/>
      <c r="G24" s="21"/>
      <c r="H24" s="1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2">
      <c r="A25" s="30"/>
      <c r="B25" s="30"/>
      <c r="C25" s="30"/>
      <c r="D25" s="30"/>
      <c r="E25" s="30"/>
      <c r="F25" s="4"/>
      <c r="G25" s="21"/>
      <c r="H25" s="13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">
      <c r="A26" s="30"/>
      <c r="B26" s="30"/>
      <c r="C26" s="30"/>
      <c r="D26" s="30"/>
      <c r="E26" s="30"/>
      <c r="F26" s="4"/>
      <c r="G26" s="21"/>
      <c r="H26" s="1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2">
      <c r="A27" s="3"/>
      <c r="B27" s="16" t="s">
        <v>5</v>
      </c>
      <c r="C27" s="3"/>
      <c r="D27" s="3"/>
      <c r="E27" s="3"/>
      <c r="F27" s="3"/>
      <c r="G27" s="3"/>
      <c r="H27" s="1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">
      <c r="A28" s="17" t="s">
        <v>6</v>
      </c>
      <c r="B28" s="18">
        <f>IFERROR(B13+7,"")</f>
        <v>46046</v>
      </c>
      <c r="C28" s="19" t="s">
        <v>7</v>
      </c>
      <c r="D28" s="19" t="s">
        <v>8</v>
      </c>
      <c r="E28" s="19" t="s">
        <v>7</v>
      </c>
      <c r="F28" s="19" t="s">
        <v>8</v>
      </c>
      <c r="G28" s="19" t="s">
        <v>9</v>
      </c>
      <c r="H28" s="1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2">
      <c r="A29" s="3" t="s">
        <v>10</v>
      </c>
      <c r="B29" s="20">
        <f t="shared" ref="B29:B34" si="2">IFERROR(B30-1,"")</f>
        <v>46040</v>
      </c>
      <c r="C29" s="62"/>
      <c r="D29" s="62"/>
      <c r="E29" s="62"/>
      <c r="F29" s="62"/>
      <c r="G29" s="21">
        <f t="shared" ref="G29:G35" si="3">ROUND(SUM((D29-C29)+(F29-E29))*24,2)</f>
        <v>0</v>
      </c>
      <c r="H29" s="1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2">
      <c r="A30" s="3" t="s">
        <v>11</v>
      </c>
      <c r="B30" s="20">
        <f t="shared" si="2"/>
        <v>46041</v>
      </c>
      <c r="C30" s="62"/>
      <c r="D30" s="62"/>
      <c r="E30" s="62"/>
      <c r="F30" s="62"/>
      <c r="G30" s="21">
        <f t="shared" si="3"/>
        <v>0</v>
      </c>
      <c r="H30" s="1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2">
      <c r="A31" s="3" t="s">
        <v>12</v>
      </c>
      <c r="B31" s="20">
        <f t="shared" si="2"/>
        <v>46042</v>
      </c>
      <c r="C31" s="62"/>
      <c r="D31" s="62"/>
      <c r="E31" s="62"/>
      <c r="F31" s="62"/>
      <c r="G31" s="21">
        <f t="shared" si="3"/>
        <v>0</v>
      </c>
      <c r="H31" s="1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">
      <c r="A32" s="3" t="s">
        <v>13</v>
      </c>
      <c r="B32" s="20">
        <f t="shared" si="2"/>
        <v>46043</v>
      </c>
      <c r="C32" s="62"/>
      <c r="D32" s="62"/>
      <c r="E32" s="62"/>
      <c r="F32" s="62"/>
      <c r="G32" s="21">
        <f t="shared" si="3"/>
        <v>0</v>
      </c>
      <c r="H32" s="1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">
      <c r="A33" s="3" t="s">
        <v>14</v>
      </c>
      <c r="B33" s="20">
        <f t="shared" si="2"/>
        <v>46044</v>
      </c>
      <c r="C33" s="62"/>
      <c r="D33" s="62"/>
      <c r="E33" s="62"/>
      <c r="F33" s="62"/>
      <c r="G33" s="21">
        <f t="shared" si="3"/>
        <v>0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2.75" customHeight="1" x14ac:dyDescent="0.2">
      <c r="A34" s="3" t="s">
        <v>15</v>
      </c>
      <c r="B34" s="20">
        <f t="shared" si="2"/>
        <v>46045</v>
      </c>
      <c r="C34" s="62"/>
      <c r="D34" s="62"/>
      <c r="E34" s="62"/>
      <c r="F34" s="62"/>
      <c r="G34" s="21">
        <f t="shared" si="3"/>
        <v>0</v>
      </c>
      <c r="H34" s="1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">
      <c r="A35" s="3" t="s">
        <v>16</v>
      </c>
      <c r="B35" s="20">
        <f>IFERROR(B28,"")</f>
        <v>46046</v>
      </c>
      <c r="C35" s="62"/>
      <c r="D35" s="62"/>
      <c r="E35" s="62"/>
      <c r="F35" s="62"/>
      <c r="G35" s="21">
        <f t="shared" si="3"/>
        <v>0</v>
      </c>
      <c r="H35" s="13"/>
      <c r="I35" s="4"/>
      <c r="J35" s="4"/>
      <c r="K35" s="4"/>
      <c r="L35" s="4"/>
      <c r="M35" s="8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">
      <c r="A36" s="3"/>
      <c r="B36" s="3"/>
      <c r="C36" s="3"/>
      <c r="D36" s="3"/>
      <c r="E36" s="3"/>
      <c r="F36" s="3" t="s">
        <v>17</v>
      </c>
      <c r="G36" s="23">
        <f>SUM(G29:G35)</f>
        <v>0</v>
      </c>
      <c r="H36" s="1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5">
      <c r="A37" s="3"/>
      <c r="B37" s="3"/>
      <c r="C37" s="3"/>
      <c r="D37" s="3"/>
      <c r="E37" s="3"/>
      <c r="F37" s="3" t="s">
        <v>18</v>
      </c>
      <c r="G37" s="21">
        <f>SUM(C39:E39)</f>
        <v>0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2.75" customHeight="1" x14ac:dyDescent="0.25">
      <c r="A38" s="26" t="s">
        <v>19</v>
      </c>
      <c r="B38" s="26" t="s">
        <v>20</v>
      </c>
      <c r="C38" s="26" t="s">
        <v>21</v>
      </c>
      <c r="D38" s="26" t="s">
        <v>22</v>
      </c>
      <c r="E38" s="26" t="s">
        <v>23</v>
      </c>
      <c r="F38" s="16" t="s">
        <v>24</v>
      </c>
      <c r="G38" s="27">
        <f>SUM(G36+G37)</f>
        <v>0</v>
      </c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2.75" customHeight="1" x14ac:dyDescent="0.25">
      <c r="A39" s="29">
        <f>IF(G36&lt;40,G36,40)</f>
        <v>0</v>
      </c>
      <c r="B39" s="29">
        <f>IF(G36&gt;A39,G36-A39,0)</f>
        <v>0</v>
      </c>
      <c r="C39" s="84"/>
      <c r="D39" s="84"/>
      <c r="E39" s="84"/>
      <c r="F39" s="4"/>
      <c r="G39" s="3"/>
      <c r="H39" s="1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">
      <c r="A40" s="30"/>
      <c r="B40" s="30"/>
      <c r="C40" s="30"/>
      <c r="D40" s="30"/>
      <c r="E40" s="30"/>
      <c r="F40" s="4"/>
      <c r="G40" s="3"/>
      <c r="H40" s="1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">
      <c r="A41" s="21"/>
      <c r="B41" s="21"/>
      <c r="C41" s="21"/>
      <c r="D41" s="21"/>
      <c r="E41" s="21"/>
      <c r="F41" s="4"/>
      <c r="G41" s="3"/>
      <c r="H41" s="1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">
      <c r="A42" s="3"/>
      <c r="B42" s="16" t="s">
        <v>5</v>
      </c>
      <c r="C42" s="3"/>
      <c r="D42" s="3"/>
      <c r="E42" s="3"/>
      <c r="F42" s="3"/>
      <c r="G42" s="3"/>
      <c r="H42" s="1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">
      <c r="A43" s="17" t="s">
        <v>6</v>
      </c>
      <c r="B43" s="18">
        <f>IFERROR(B28+7,"")</f>
        <v>46053</v>
      </c>
      <c r="C43" s="19" t="s">
        <v>7</v>
      </c>
      <c r="D43" s="19" t="s">
        <v>8</v>
      </c>
      <c r="E43" s="19" t="s">
        <v>7</v>
      </c>
      <c r="F43" s="19" t="s">
        <v>8</v>
      </c>
      <c r="G43" s="19" t="s">
        <v>9</v>
      </c>
      <c r="H43" s="1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">
      <c r="A44" s="3" t="s">
        <v>10</v>
      </c>
      <c r="B44" s="20">
        <f t="shared" ref="B44:B49" si="4">IFERROR(B45-1,"")</f>
        <v>46047</v>
      </c>
      <c r="C44" s="62"/>
      <c r="D44" s="62"/>
      <c r="E44" s="62"/>
      <c r="F44" s="62"/>
      <c r="G44" s="21">
        <f t="shared" ref="G44:G50" si="5">ROUND(SUM((D44-C44)+(F44-E44))*24,2)</f>
        <v>0</v>
      </c>
      <c r="H44" s="1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">
      <c r="A45" s="3" t="s">
        <v>11</v>
      </c>
      <c r="B45" s="20">
        <f t="shared" si="4"/>
        <v>46048</v>
      </c>
      <c r="C45" s="62"/>
      <c r="D45" s="62"/>
      <c r="E45" s="62"/>
      <c r="F45" s="62"/>
      <c r="G45" s="21">
        <f t="shared" si="5"/>
        <v>0</v>
      </c>
      <c r="H45" s="1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">
      <c r="A46" s="3" t="s">
        <v>12</v>
      </c>
      <c r="B46" s="20">
        <f t="shared" si="4"/>
        <v>46049</v>
      </c>
      <c r="C46" s="62"/>
      <c r="D46" s="62"/>
      <c r="E46" s="62"/>
      <c r="F46" s="62"/>
      <c r="G46" s="21">
        <f t="shared" si="5"/>
        <v>0</v>
      </c>
      <c r="H46" s="1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">
      <c r="A47" s="3" t="s">
        <v>13</v>
      </c>
      <c r="B47" s="20">
        <f t="shared" si="4"/>
        <v>46050</v>
      </c>
      <c r="C47" s="62"/>
      <c r="D47" s="62"/>
      <c r="E47" s="62"/>
      <c r="F47" s="62"/>
      <c r="G47" s="21">
        <f t="shared" si="5"/>
        <v>0</v>
      </c>
      <c r="H47" s="1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">
      <c r="A48" s="3" t="s">
        <v>14</v>
      </c>
      <c r="B48" s="20">
        <f t="shared" si="4"/>
        <v>46051</v>
      </c>
      <c r="C48" s="62"/>
      <c r="D48" s="62"/>
      <c r="E48" s="62"/>
      <c r="F48" s="62"/>
      <c r="G48" s="21">
        <f t="shared" si="5"/>
        <v>0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2.75" customHeight="1" x14ac:dyDescent="0.2">
      <c r="A49" s="3" t="s">
        <v>15</v>
      </c>
      <c r="B49" s="20">
        <f t="shared" si="4"/>
        <v>46052</v>
      </c>
      <c r="C49" s="62"/>
      <c r="D49" s="62"/>
      <c r="E49" s="62"/>
      <c r="F49" s="62"/>
      <c r="G49" s="21">
        <f t="shared" si="5"/>
        <v>0</v>
      </c>
      <c r="H49" s="1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">
      <c r="A50" s="3" t="s">
        <v>16</v>
      </c>
      <c r="B50" s="20">
        <f>IFERROR(B43,"")</f>
        <v>46053</v>
      </c>
      <c r="C50" s="62"/>
      <c r="D50" s="62"/>
      <c r="E50" s="62"/>
      <c r="F50" s="62"/>
      <c r="G50" s="21">
        <f t="shared" si="5"/>
        <v>0</v>
      </c>
      <c r="H50" s="1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">
      <c r="A51" s="3"/>
      <c r="B51" s="3"/>
      <c r="C51" s="3"/>
      <c r="D51" s="3"/>
      <c r="E51" s="3"/>
      <c r="F51" s="3" t="s">
        <v>17</v>
      </c>
      <c r="G51" s="23">
        <f>SUM(G44:G50)</f>
        <v>0</v>
      </c>
      <c r="H51" s="1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">
      <c r="A52" s="3"/>
      <c r="B52" s="3"/>
      <c r="C52" s="3"/>
      <c r="D52" s="3"/>
      <c r="E52" s="3"/>
      <c r="F52" s="3" t="s">
        <v>18</v>
      </c>
      <c r="G52" s="21">
        <f>SUM(C54:E54)</f>
        <v>0</v>
      </c>
      <c r="H52" s="1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">
      <c r="A53" s="26" t="s">
        <v>19</v>
      </c>
      <c r="B53" s="26" t="s">
        <v>20</v>
      </c>
      <c r="C53" s="26" t="s">
        <v>21</v>
      </c>
      <c r="D53" s="26" t="s">
        <v>22</v>
      </c>
      <c r="E53" s="26" t="s">
        <v>23</v>
      </c>
      <c r="F53" s="16" t="s">
        <v>24</v>
      </c>
      <c r="G53" s="27">
        <f>SUM(G51+G52)</f>
        <v>0</v>
      </c>
      <c r="H53" s="1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">
      <c r="A54" s="29">
        <f>IF(G51&lt;40,G51,40)</f>
        <v>0</v>
      </c>
      <c r="B54" s="29">
        <f>IF(G51&gt;A54,G51-A54,0)</f>
        <v>0</v>
      </c>
      <c r="C54" s="84"/>
      <c r="D54" s="84"/>
      <c r="E54" s="84"/>
      <c r="F54" s="4"/>
      <c r="G54" s="3"/>
      <c r="H54" s="1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">
      <c r="A55" s="30"/>
      <c r="B55" s="30"/>
      <c r="C55" s="30"/>
      <c r="D55" s="30"/>
      <c r="E55" s="30"/>
      <c r="F55" s="4"/>
      <c r="G55" s="3"/>
      <c r="H55" s="1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">
      <c r="A56" s="30"/>
      <c r="B56" s="30"/>
      <c r="C56" s="30"/>
      <c r="D56" s="30"/>
      <c r="E56" s="30"/>
      <c r="F56" s="4"/>
      <c r="G56" s="3"/>
      <c r="H56" s="1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3.25" x14ac:dyDescent="0.35">
      <c r="A57" s="1" t="s">
        <v>0</v>
      </c>
      <c r="B57" s="1"/>
      <c r="C57" s="2"/>
      <c r="D57" s="3"/>
      <c r="E57" s="3"/>
      <c r="F57" s="3"/>
      <c r="G57" s="28"/>
      <c r="H57" s="1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">
      <c r="A58" s="5" t="s">
        <v>1</v>
      </c>
      <c r="B58" s="6"/>
      <c r="C58" s="7"/>
      <c r="D58" s="8"/>
      <c r="E58" s="8"/>
      <c r="F58" s="8"/>
      <c r="G58" s="8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75" customHeight="1" x14ac:dyDescent="0.2">
      <c r="A59" s="3"/>
      <c r="B59" s="3"/>
      <c r="C59" s="3"/>
      <c r="D59" s="3"/>
      <c r="E59" s="3"/>
      <c r="F59" s="3"/>
      <c r="G59" s="3"/>
      <c r="H59" s="1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">
      <c r="A60" s="3" t="s">
        <v>25</v>
      </c>
      <c r="B60" s="3"/>
      <c r="C60" s="10">
        <f>IF(ISBLANK(C4),0,C4)</f>
        <v>0</v>
      </c>
      <c r="D60" s="11"/>
      <c r="E60" s="11"/>
      <c r="F60" s="11"/>
      <c r="G60" s="3"/>
      <c r="H60" s="1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">
      <c r="A61" s="3" t="s">
        <v>26</v>
      </c>
      <c r="B61" s="3"/>
      <c r="C61" s="10">
        <f>IF(ISBLANK(C5),0,C5)</f>
        <v>0</v>
      </c>
      <c r="D61" s="11"/>
      <c r="E61" s="11"/>
      <c r="F61" s="11"/>
      <c r="G61" s="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">
      <c r="A62" s="3" t="s">
        <v>27</v>
      </c>
      <c r="B62" s="3"/>
      <c r="C62" s="10">
        <f>IF(ISBLANK(C6),0,C6)</f>
        <v>46054</v>
      </c>
      <c r="D62" s="11"/>
      <c r="E62" s="11"/>
      <c r="F62" s="11"/>
      <c r="G62" s="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">
      <c r="A63" s="3"/>
      <c r="B63" s="3"/>
      <c r="C63" s="12"/>
      <c r="D63" s="4"/>
      <c r="E63" s="4"/>
      <c r="F63" s="4"/>
      <c r="G63" s="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">
      <c r="A64" s="3"/>
      <c r="B64" s="3"/>
      <c r="C64" s="12"/>
      <c r="D64" s="4"/>
      <c r="E64" s="4"/>
      <c r="F64" s="4"/>
      <c r="G64" s="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">
      <c r="A65" s="3"/>
      <c r="B65" s="16" t="s">
        <v>5</v>
      </c>
      <c r="C65" s="3"/>
      <c r="D65" s="3"/>
      <c r="E65" s="3"/>
      <c r="F65" s="3"/>
      <c r="G65" s="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.75" customHeight="1" x14ac:dyDescent="0.2">
      <c r="A66" s="17" t="s">
        <v>6</v>
      </c>
      <c r="B66" s="18">
        <f>IFERROR(B43+7,"")</f>
        <v>46060</v>
      </c>
      <c r="C66" s="19" t="s">
        <v>7</v>
      </c>
      <c r="D66" s="19" t="s">
        <v>8</v>
      </c>
      <c r="E66" s="19" t="s">
        <v>7</v>
      </c>
      <c r="F66" s="19" t="s">
        <v>8</v>
      </c>
      <c r="G66" s="19" t="s">
        <v>9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">
      <c r="A67" s="3" t="s">
        <v>10</v>
      </c>
      <c r="B67" s="20">
        <f t="shared" ref="B67:B72" si="6">IFERROR(B68-1,"")</f>
        <v>46054</v>
      </c>
      <c r="C67" s="62"/>
      <c r="D67" s="62"/>
      <c r="E67" s="62"/>
      <c r="F67" s="62"/>
      <c r="G67" s="21">
        <f>ROUND(SUM((D67-C67)+(F67-E67))*24,2)</f>
        <v>0</v>
      </c>
      <c r="H67" s="19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">
      <c r="A68" s="3" t="s">
        <v>11</v>
      </c>
      <c r="B68" s="20">
        <f t="shared" si="6"/>
        <v>46055</v>
      </c>
      <c r="C68" s="62"/>
      <c r="D68" s="62"/>
      <c r="E68" s="62"/>
      <c r="F68" s="62"/>
      <c r="G68" s="21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3" t="s">
        <v>12</v>
      </c>
      <c r="B69" s="20">
        <f t="shared" si="6"/>
        <v>46056</v>
      </c>
      <c r="C69" s="62"/>
      <c r="D69" s="62"/>
      <c r="E69" s="62"/>
      <c r="F69" s="62"/>
      <c r="G69" s="21">
        <f t="shared" ref="G69:G73" si="7">ROUND(SUM((D69-C69)+(F69-E69))*24,2)</f>
        <v>0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3" t="s">
        <v>13</v>
      </c>
      <c r="B70" s="20">
        <f t="shared" si="6"/>
        <v>46057</v>
      </c>
      <c r="C70" s="62"/>
      <c r="D70" s="62"/>
      <c r="E70" s="62"/>
      <c r="F70" s="62"/>
      <c r="G70" s="21">
        <f t="shared" si="7"/>
        <v>0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3" t="s">
        <v>14</v>
      </c>
      <c r="B71" s="20">
        <f t="shared" si="6"/>
        <v>46058</v>
      </c>
      <c r="C71" s="62"/>
      <c r="D71" s="62"/>
      <c r="E71" s="62"/>
      <c r="F71" s="62"/>
      <c r="G71" s="21">
        <f t="shared" si="7"/>
        <v>0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3" t="s">
        <v>15</v>
      </c>
      <c r="B72" s="20">
        <f t="shared" si="6"/>
        <v>46059</v>
      </c>
      <c r="C72" s="62"/>
      <c r="D72" s="62"/>
      <c r="E72" s="62"/>
      <c r="F72" s="62"/>
      <c r="G72" s="21">
        <f>ROUND(SUM((D72-C72)+(F72-E72))*24,2)</f>
        <v>0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3" t="s">
        <v>16</v>
      </c>
      <c r="B73" s="20">
        <f>IFERROR(B66,"")</f>
        <v>46060</v>
      </c>
      <c r="C73" s="62"/>
      <c r="D73" s="62"/>
      <c r="E73" s="62"/>
      <c r="F73" s="62"/>
      <c r="G73" s="21">
        <f t="shared" si="7"/>
        <v>0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3"/>
      <c r="B74" s="3"/>
      <c r="C74" s="3"/>
      <c r="D74" s="3"/>
      <c r="E74" s="3"/>
      <c r="F74" s="3" t="s">
        <v>17</v>
      </c>
      <c r="G74" s="23">
        <f>SUM(G67:G73)</f>
        <v>0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3"/>
      <c r="B75" s="3"/>
      <c r="C75" s="3"/>
      <c r="D75" s="3"/>
      <c r="E75" s="3"/>
      <c r="F75" s="3" t="s">
        <v>18</v>
      </c>
      <c r="G75" s="21">
        <f>SUM(C77:E77)</f>
        <v>0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.75" customHeight="1" x14ac:dyDescent="0.2">
      <c r="A76" s="26" t="s">
        <v>19</v>
      </c>
      <c r="B76" s="26" t="s">
        <v>20</v>
      </c>
      <c r="C76" s="26" t="s">
        <v>21</v>
      </c>
      <c r="D76" s="26" t="s">
        <v>22</v>
      </c>
      <c r="E76" s="26" t="s">
        <v>23</v>
      </c>
      <c r="F76" s="16" t="s">
        <v>24</v>
      </c>
      <c r="G76" s="27">
        <f>SUM(G74+G75)</f>
        <v>0</v>
      </c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2.75" customHeight="1" x14ac:dyDescent="0.2">
      <c r="A77" s="29">
        <f>IF(G74&lt;40,G74,40)</f>
        <v>0</v>
      </c>
      <c r="B77" s="29">
        <f>IF(G74&gt;A77,G74-A77,0)</f>
        <v>0</v>
      </c>
      <c r="C77" s="84"/>
      <c r="D77" s="84"/>
      <c r="E77" s="84"/>
      <c r="F77" s="4"/>
      <c r="G77" s="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30"/>
      <c r="B78" s="30"/>
      <c r="C78" s="30"/>
      <c r="D78" s="30"/>
      <c r="E78" s="30"/>
      <c r="F78" s="4"/>
      <c r="G78" s="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5">
      <c r="A79" s="21"/>
      <c r="B79" s="21"/>
      <c r="C79" s="21"/>
      <c r="D79" s="21"/>
      <c r="E79" s="21"/>
      <c r="F79" s="4"/>
      <c r="G79" s="3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2.75" customHeight="1" x14ac:dyDescent="0.2">
      <c r="A80" s="3"/>
      <c r="B80" s="16" t="s">
        <v>5</v>
      </c>
      <c r="C80" s="3"/>
      <c r="D80" s="3"/>
      <c r="E80" s="3"/>
      <c r="F80" s="3"/>
      <c r="G80" s="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.75" customHeight="1" x14ac:dyDescent="0.25">
      <c r="A81" s="17" t="s">
        <v>6</v>
      </c>
      <c r="B81" s="18">
        <f>IFERROR(B66+7,"")</f>
        <v>46067</v>
      </c>
      <c r="C81" s="19" t="s">
        <v>7</v>
      </c>
      <c r="D81" s="19" t="s">
        <v>8</v>
      </c>
      <c r="E81" s="19" t="s">
        <v>7</v>
      </c>
      <c r="F81" s="19" t="s">
        <v>8</v>
      </c>
      <c r="G81" s="19" t="s">
        <v>9</v>
      </c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2.75" customHeight="1" x14ac:dyDescent="0.2">
      <c r="A82" s="3" t="s">
        <v>10</v>
      </c>
      <c r="B82" s="20">
        <f>IFERROR(IF(DAY(B81-6)&lt;=15,B81-6,""),"")</f>
        <v>46061</v>
      </c>
      <c r="C82" s="62"/>
      <c r="D82" s="62"/>
      <c r="E82" s="62"/>
      <c r="F82" s="62"/>
      <c r="G82" s="21">
        <f t="shared" ref="G82:G88" si="8">ROUND(SUM((D82-C82)+(F82-E82))*24,2)</f>
        <v>0</v>
      </c>
      <c r="H82" s="19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3" t="s">
        <v>11</v>
      </c>
      <c r="B83" s="20">
        <f>IFERROR(IF(DAY(B81-5)&lt;=15,B81-5,""),"")</f>
        <v>46062</v>
      </c>
      <c r="C83" s="62"/>
      <c r="D83" s="62"/>
      <c r="E83" s="62"/>
      <c r="F83" s="62"/>
      <c r="G83" s="21">
        <f t="shared" si="8"/>
        <v>0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3" t="s">
        <v>12</v>
      </c>
      <c r="B84" s="20">
        <f>IFERROR(IF(DAY(B81-4)&lt;=15,B81-4,""),"")</f>
        <v>46063</v>
      </c>
      <c r="C84" s="62"/>
      <c r="D84" s="62"/>
      <c r="E84" s="62"/>
      <c r="F84" s="62"/>
      <c r="G84" s="21">
        <f t="shared" si="8"/>
        <v>0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3" t="s">
        <v>13</v>
      </c>
      <c r="B85" s="20">
        <f>IFERROR(IF(DAY(B81-3)&lt;=15,B81-3,""),"")</f>
        <v>46064</v>
      </c>
      <c r="C85" s="62"/>
      <c r="D85" s="62"/>
      <c r="E85" s="62"/>
      <c r="F85" s="62"/>
      <c r="G85" s="21">
        <f t="shared" si="8"/>
        <v>0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3" t="s">
        <v>14</v>
      </c>
      <c r="B86" s="20">
        <f>IFERROR(IF(DAY(B81-2)&lt;=15,B81-2,""),"")</f>
        <v>46065</v>
      </c>
      <c r="C86" s="62"/>
      <c r="D86" s="62"/>
      <c r="E86" s="62"/>
      <c r="F86" s="62"/>
      <c r="G86" s="21">
        <f t="shared" si="8"/>
        <v>0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3" t="s">
        <v>15</v>
      </c>
      <c r="B87" s="20">
        <f>IFERROR(IF(DAY(B81-1)&lt;=15,B81-1,""),"")</f>
        <v>46066</v>
      </c>
      <c r="C87" s="62"/>
      <c r="D87" s="62"/>
      <c r="E87" s="62"/>
      <c r="F87" s="62"/>
      <c r="G87" s="21">
        <f t="shared" si="8"/>
        <v>0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3" t="s">
        <v>16</v>
      </c>
      <c r="B88" s="20">
        <f>IFERROR(IF(DAY(B81)&lt;=15,B81,""),"")</f>
        <v>46067</v>
      </c>
      <c r="C88" s="62"/>
      <c r="D88" s="62"/>
      <c r="E88" s="62"/>
      <c r="F88" s="62"/>
      <c r="G88" s="21">
        <f t="shared" si="8"/>
        <v>0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3"/>
      <c r="B89" s="3"/>
      <c r="C89" s="3"/>
      <c r="D89" s="3"/>
      <c r="E89" s="3"/>
      <c r="F89" s="3" t="s">
        <v>17</v>
      </c>
      <c r="G89" s="23">
        <f>SUM(G82:G88)</f>
        <v>0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3"/>
      <c r="B90" s="3"/>
      <c r="C90" s="3"/>
      <c r="D90" s="3"/>
      <c r="E90" s="3"/>
      <c r="F90" s="3" t="s">
        <v>18</v>
      </c>
      <c r="G90" s="21">
        <f>SUM(C92:E92)</f>
        <v>0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26" t="s">
        <v>19</v>
      </c>
      <c r="B91" s="26" t="s">
        <v>20</v>
      </c>
      <c r="C91" s="26" t="s">
        <v>21</v>
      </c>
      <c r="D91" s="26" t="s">
        <v>22</v>
      </c>
      <c r="E91" s="26" t="s">
        <v>23</v>
      </c>
      <c r="F91" s="16" t="s">
        <v>24</v>
      </c>
      <c r="G91" s="27">
        <f>SUM(G89+G90)</f>
        <v>0</v>
      </c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2.75" customHeight="1" x14ac:dyDescent="0.2">
      <c r="A92" s="29">
        <f>IF(G89&lt;40,G89,40)</f>
        <v>0</v>
      </c>
      <c r="B92" s="29">
        <f>IF(G89&gt;A92,G89-A92,0)</f>
        <v>0</v>
      </c>
      <c r="C92" s="84"/>
      <c r="D92" s="84"/>
      <c r="E92" s="84"/>
      <c r="F92" s="4"/>
      <c r="G92" s="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30"/>
      <c r="B93" s="30"/>
      <c r="C93" s="30"/>
      <c r="D93" s="30"/>
      <c r="E93" s="30"/>
      <c r="F93" s="4"/>
      <c r="G93" s="3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3"/>
      <c r="B94" s="3"/>
      <c r="C94" s="3"/>
      <c r="D94" s="3"/>
      <c r="E94" s="3"/>
      <c r="F94" s="3"/>
      <c r="G94" s="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2.75" customHeight="1" x14ac:dyDescent="0.2">
      <c r="A95" s="3"/>
      <c r="B95" s="16" t="s">
        <v>5</v>
      </c>
      <c r="C95" s="3"/>
      <c r="D95" s="3"/>
      <c r="E95" s="3"/>
      <c r="F95" s="3"/>
      <c r="G95" s="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17" t="s">
        <v>6</v>
      </c>
      <c r="B96" s="18">
        <f>IFERROR(B81+7,"")</f>
        <v>46074</v>
      </c>
      <c r="C96" s="19" t="s">
        <v>7</v>
      </c>
      <c r="D96" s="19" t="s">
        <v>8</v>
      </c>
      <c r="E96" s="19" t="s">
        <v>7</v>
      </c>
      <c r="F96" s="19" t="s">
        <v>8</v>
      </c>
      <c r="G96" s="19" t="s">
        <v>9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3" t="s">
        <v>10</v>
      </c>
      <c r="B97" s="20">
        <f>IFERROR(IF(DAY(B96-6)&lt;=15,B96-6,""),"")</f>
        <v>46068</v>
      </c>
      <c r="C97" s="62"/>
      <c r="D97" s="62"/>
      <c r="E97" s="62"/>
      <c r="F97" s="62"/>
      <c r="G97" s="21">
        <f t="shared" ref="G97:G103" si="9">ROUND(SUM((D97-C97)+(F97-E97))*24,2)</f>
        <v>0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3" t="s">
        <v>11</v>
      </c>
      <c r="B98" s="20" t="str">
        <f>IFERROR(IF(DAY(B96-5)&lt;=15,B96-5,""),"")</f>
        <v/>
      </c>
      <c r="C98" s="62"/>
      <c r="D98" s="62"/>
      <c r="E98" s="62"/>
      <c r="F98" s="62"/>
      <c r="G98" s="21">
        <f t="shared" si="9"/>
        <v>0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3" t="s">
        <v>12</v>
      </c>
      <c r="B99" s="20" t="str">
        <f>IFERROR(IF(DAY(B96-4)&lt;=15,B96-4,""),"")</f>
        <v/>
      </c>
      <c r="C99" s="62"/>
      <c r="D99" s="62"/>
      <c r="E99" s="62"/>
      <c r="F99" s="62"/>
      <c r="G99" s="21">
        <f t="shared" si="9"/>
        <v>0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3" t="s">
        <v>13</v>
      </c>
      <c r="B100" s="20" t="str">
        <f>IFERROR(IF(DAY(B96-3)&lt;=15,B96-3,""),"")</f>
        <v/>
      </c>
      <c r="C100" s="62"/>
      <c r="D100" s="62"/>
      <c r="E100" s="62"/>
      <c r="F100" s="62"/>
      <c r="G100" s="21">
        <f t="shared" si="9"/>
        <v>0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3" t="s">
        <v>14</v>
      </c>
      <c r="B101" s="20" t="str">
        <f>IFERROR(IF(DAY(B96-2)&lt;=15,B96-2,""),"")</f>
        <v/>
      </c>
      <c r="C101" s="62"/>
      <c r="D101" s="62"/>
      <c r="E101" s="62"/>
      <c r="F101" s="62"/>
      <c r="G101" s="21">
        <f t="shared" si="9"/>
        <v>0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3" t="s">
        <v>15</v>
      </c>
      <c r="B102" s="20" t="str">
        <f>IFERROR(IF(DAY(B96-1)&lt;=15,B96-1,""),"")</f>
        <v/>
      </c>
      <c r="C102" s="62"/>
      <c r="D102" s="62"/>
      <c r="E102" s="62"/>
      <c r="F102" s="62"/>
      <c r="G102" s="21">
        <f t="shared" si="9"/>
        <v>0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3" t="s">
        <v>16</v>
      </c>
      <c r="B103" s="20" t="str">
        <f>IFERROR(IF(DAY(B96)&lt;=15,B96,""),"")</f>
        <v/>
      </c>
      <c r="C103" s="62"/>
      <c r="D103" s="62"/>
      <c r="E103" s="62"/>
      <c r="F103" s="62"/>
      <c r="G103" s="21">
        <f t="shared" si="9"/>
        <v>0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3"/>
      <c r="B104" s="3"/>
      <c r="C104" s="3"/>
      <c r="D104" s="3"/>
      <c r="E104" s="3"/>
      <c r="F104" s="3" t="s">
        <v>17</v>
      </c>
      <c r="G104" s="23">
        <f>SUM(G97:G103)</f>
        <v>0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3"/>
      <c r="B105" s="3"/>
      <c r="C105" s="3"/>
      <c r="D105" s="3"/>
      <c r="E105" s="3"/>
      <c r="F105" s="3" t="s">
        <v>18</v>
      </c>
      <c r="G105" s="21">
        <f>SUM(C107:E107)</f>
        <v>0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26" t="s">
        <v>19</v>
      </c>
      <c r="B106" s="26" t="s">
        <v>20</v>
      </c>
      <c r="C106" s="26" t="s">
        <v>21</v>
      </c>
      <c r="D106" s="26" t="s">
        <v>22</v>
      </c>
      <c r="E106" s="26" t="s">
        <v>23</v>
      </c>
      <c r="F106" s="16" t="s">
        <v>24</v>
      </c>
      <c r="G106" s="27">
        <f>SUM(G104+G105)</f>
        <v>0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29">
        <f>IF(G104&lt;40,G104,40)</f>
        <v>0</v>
      </c>
      <c r="B107" s="29">
        <f>IF(G104&gt;A107,G104-A107,0)</f>
        <v>0</v>
      </c>
      <c r="C107" s="84"/>
      <c r="D107" s="84"/>
      <c r="E107" s="84"/>
      <c r="F107" s="4"/>
      <c r="G107" s="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3"/>
      <c r="B108" s="3"/>
      <c r="C108" s="3"/>
      <c r="D108" s="3"/>
      <c r="E108" s="3"/>
      <c r="F108" s="3"/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3"/>
      <c r="B109" s="3"/>
      <c r="C109" s="3"/>
      <c r="D109" s="3"/>
      <c r="E109" s="3"/>
      <c r="F109" s="3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5">
      <c r="A110" s="96" t="s">
        <v>59</v>
      </c>
      <c r="B110" s="97"/>
      <c r="C110" s="97"/>
      <c r="D110" s="97"/>
      <c r="E110" s="97"/>
      <c r="F110" s="97"/>
      <c r="G110" s="98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26" t="s">
        <v>19</v>
      </c>
      <c r="B111" s="26" t="s">
        <v>20</v>
      </c>
      <c r="C111" s="26" t="s">
        <v>21</v>
      </c>
      <c r="D111" s="26" t="s">
        <v>22</v>
      </c>
      <c r="E111" s="26" t="s">
        <v>23</v>
      </c>
      <c r="F111" s="99" t="s">
        <v>28</v>
      </c>
      <c r="G111" s="100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29">
        <f t="shared" ref="A112:E112" si="10">A24+A39+A54+A77+A92+A107</f>
        <v>0</v>
      </c>
      <c r="B112" s="29">
        <f t="shared" si="10"/>
        <v>0</v>
      </c>
      <c r="C112" s="29">
        <f t="shared" si="10"/>
        <v>0</v>
      </c>
      <c r="D112" s="29">
        <f t="shared" si="10"/>
        <v>0</v>
      </c>
      <c r="E112" s="29">
        <f t="shared" si="10"/>
        <v>0</v>
      </c>
      <c r="F112" s="101">
        <f>SUM(A112:E112)</f>
        <v>0</v>
      </c>
      <c r="G112" s="10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5">
      <c r="A113" s="28"/>
      <c r="B113" s="28"/>
      <c r="C113" s="28"/>
      <c r="D113" s="28"/>
      <c r="E113" s="28"/>
      <c r="F113" s="28"/>
      <c r="G113" s="28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5">
      <c r="A114" s="28"/>
      <c r="B114" s="28"/>
      <c r="C114" s="28"/>
      <c r="D114" s="28"/>
      <c r="E114" s="28"/>
      <c r="F114" s="28"/>
      <c r="G114" s="3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5">
      <c r="A115" s="28"/>
      <c r="B115" s="28"/>
      <c r="C115" s="28"/>
      <c r="D115" s="28"/>
      <c r="E115" s="28"/>
      <c r="F115" s="28"/>
      <c r="G115" s="3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5">
      <c r="A116" s="28"/>
      <c r="B116" s="28"/>
      <c r="C116" s="28"/>
      <c r="D116" s="28"/>
      <c r="E116" s="28"/>
      <c r="F116" s="28"/>
      <c r="G116" s="28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5">
      <c r="A117" s="28"/>
      <c r="B117" s="28"/>
      <c r="C117" s="28"/>
      <c r="D117" s="28"/>
      <c r="E117" s="28"/>
      <c r="F117" s="28"/>
      <c r="G117" s="28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5">
      <c r="A118" s="28"/>
      <c r="B118" s="28"/>
      <c r="C118" s="28"/>
      <c r="D118" s="28"/>
      <c r="E118" s="28"/>
      <c r="F118" s="28"/>
      <c r="G118" s="28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5">
      <c r="A119" s="28"/>
      <c r="B119" s="28"/>
      <c r="C119" s="28"/>
      <c r="D119" s="28"/>
      <c r="E119" s="28"/>
      <c r="F119" s="28"/>
      <c r="G119" s="28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5">
      <c r="A120" s="28"/>
      <c r="B120" s="28"/>
      <c r="C120" s="28"/>
      <c r="D120" s="28"/>
      <c r="E120" s="28"/>
      <c r="F120" s="28"/>
      <c r="G120" s="28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5">
      <c r="A121" s="28"/>
      <c r="B121" s="28"/>
      <c r="C121" s="28"/>
      <c r="D121" s="28"/>
      <c r="E121" s="28"/>
      <c r="F121" s="28"/>
      <c r="G121" s="28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5">
      <c r="A122" s="28"/>
      <c r="B122" s="28"/>
      <c r="C122" s="28"/>
      <c r="D122" s="28"/>
      <c r="E122" s="28"/>
      <c r="F122" s="28"/>
      <c r="G122" s="28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5">
      <c r="A123" s="28"/>
      <c r="B123" s="28"/>
      <c r="C123" s="28"/>
      <c r="D123" s="28"/>
      <c r="E123" s="28"/>
      <c r="F123" s="28"/>
      <c r="G123" s="28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5">
      <c r="A124" s="28"/>
      <c r="B124" s="28"/>
      <c r="C124" s="28"/>
      <c r="D124" s="28"/>
      <c r="E124" s="28"/>
      <c r="F124" s="28"/>
      <c r="G124" s="2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5">
      <c r="A125" s="28"/>
      <c r="B125" s="28"/>
      <c r="C125" s="28"/>
      <c r="D125" s="28"/>
      <c r="E125" s="28"/>
      <c r="F125" s="28"/>
      <c r="G125" s="2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5">
      <c r="A126" s="28"/>
      <c r="B126" s="28"/>
      <c r="C126" s="28"/>
      <c r="D126" s="28"/>
      <c r="E126" s="28"/>
      <c r="F126" s="28"/>
      <c r="G126" s="28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5">
      <c r="A127" s="28"/>
      <c r="B127" s="28"/>
      <c r="C127" s="28"/>
      <c r="D127" s="28"/>
      <c r="E127" s="28"/>
      <c r="F127" s="28"/>
      <c r="G127" s="28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5">
      <c r="A128" s="28"/>
      <c r="B128" s="28"/>
      <c r="C128" s="28"/>
      <c r="D128" s="28"/>
      <c r="E128" s="28"/>
      <c r="F128" s="28"/>
      <c r="G128" s="28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5">
      <c r="A129" s="28"/>
      <c r="B129" s="28"/>
      <c r="C129" s="28"/>
      <c r="D129" s="28"/>
      <c r="E129" s="28"/>
      <c r="F129" s="28"/>
      <c r="G129" s="28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5">
      <c r="A130" s="28"/>
      <c r="B130" s="28"/>
      <c r="C130" s="28"/>
      <c r="D130" s="28"/>
      <c r="E130" s="28"/>
      <c r="F130" s="28"/>
      <c r="G130" s="28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5">
      <c r="A131" s="28"/>
      <c r="B131" s="28"/>
      <c r="C131" s="28"/>
      <c r="D131" s="28"/>
      <c r="E131" s="28"/>
      <c r="F131" s="28"/>
      <c r="G131" s="2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5">
      <c r="A132" s="28"/>
      <c r="B132" s="28"/>
      <c r="C132" s="28"/>
      <c r="D132" s="28"/>
      <c r="E132" s="28"/>
      <c r="F132" s="28"/>
      <c r="G132" s="28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5">
      <c r="A133" s="28"/>
      <c r="B133" s="28"/>
      <c r="C133" s="28"/>
      <c r="D133" s="28"/>
      <c r="E133" s="28"/>
      <c r="F133" s="28"/>
      <c r="G133" s="28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5">
      <c r="A134" s="28"/>
      <c r="B134" s="28"/>
      <c r="C134" s="28"/>
      <c r="D134" s="28"/>
      <c r="E134" s="28"/>
      <c r="F134" s="28"/>
      <c r="G134" s="28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5">
      <c r="A135" s="28"/>
      <c r="B135" s="28"/>
      <c r="C135" s="28"/>
      <c r="D135" s="28"/>
      <c r="E135" s="28"/>
      <c r="F135" s="28"/>
      <c r="G135" s="28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5">
      <c r="A136" s="28"/>
      <c r="B136" s="28"/>
      <c r="C136" s="28"/>
      <c r="D136" s="28"/>
      <c r="E136" s="28"/>
      <c r="F136" s="28"/>
      <c r="G136" s="28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5">
      <c r="A137" s="28"/>
      <c r="B137" s="28"/>
      <c r="C137" s="28"/>
      <c r="D137" s="28"/>
      <c r="E137" s="28"/>
      <c r="F137" s="28"/>
      <c r="G137" s="28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5">
      <c r="A138" s="28"/>
      <c r="B138" s="28"/>
      <c r="C138" s="28"/>
      <c r="D138" s="28"/>
      <c r="E138" s="28"/>
      <c r="F138" s="28"/>
      <c r="G138" s="28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5">
      <c r="A139" s="28"/>
      <c r="B139" s="28"/>
      <c r="C139" s="28"/>
      <c r="D139" s="28"/>
      <c r="E139" s="28"/>
      <c r="F139" s="28"/>
      <c r="G139" s="28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5">
      <c r="A140" s="28"/>
      <c r="B140" s="28"/>
      <c r="C140" s="28"/>
      <c r="D140" s="28"/>
      <c r="E140" s="28"/>
      <c r="F140" s="28"/>
      <c r="G140" s="28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5">
      <c r="A141" s="28"/>
      <c r="B141" s="28"/>
      <c r="C141" s="28"/>
      <c r="D141" s="28"/>
      <c r="E141" s="28"/>
      <c r="F141" s="28"/>
      <c r="G141" s="28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5">
      <c r="A142" s="28"/>
      <c r="B142" s="28"/>
      <c r="C142" s="28"/>
      <c r="D142" s="28"/>
      <c r="E142" s="28"/>
      <c r="F142" s="28"/>
      <c r="G142" s="28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5">
      <c r="A143" s="28"/>
      <c r="B143" s="28"/>
      <c r="C143" s="28"/>
      <c r="D143" s="28"/>
      <c r="E143" s="28"/>
      <c r="F143" s="28"/>
      <c r="G143" s="28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5">
      <c r="A144" s="28"/>
      <c r="B144" s="28"/>
      <c r="C144" s="28"/>
      <c r="D144" s="28"/>
      <c r="E144" s="28"/>
      <c r="F144" s="28"/>
      <c r="G144" s="28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5">
      <c r="A145" s="28"/>
      <c r="B145" s="28"/>
      <c r="C145" s="28"/>
      <c r="D145" s="28"/>
      <c r="E145" s="28"/>
      <c r="F145" s="28"/>
      <c r="G145" s="28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5">
      <c r="A146" s="28"/>
      <c r="B146" s="28"/>
      <c r="C146" s="28"/>
      <c r="D146" s="28"/>
      <c r="E146" s="28"/>
      <c r="F146" s="28"/>
      <c r="G146" s="28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5">
      <c r="A147" s="28"/>
      <c r="B147" s="28"/>
      <c r="C147" s="28"/>
      <c r="D147" s="28"/>
      <c r="E147" s="28"/>
      <c r="F147" s="28"/>
      <c r="G147" s="28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5">
      <c r="A148" s="28"/>
      <c r="B148" s="28"/>
      <c r="C148" s="28"/>
      <c r="D148" s="28"/>
      <c r="E148" s="28"/>
      <c r="F148" s="28"/>
      <c r="G148" s="28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5">
      <c r="A149" s="28"/>
      <c r="B149" s="28"/>
      <c r="C149" s="28"/>
      <c r="D149" s="28"/>
      <c r="E149" s="28"/>
      <c r="F149" s="28"/>
      <c r="G149" s="28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5">
      <c r="A150" s="28"/>
      <c r="B150" s="28"/>
      <c r="C150" s="28"/>
      <c r="D150" s="28"/>
      <c r="E150" s="28"/>
      <c r="F150" s="28"/>
      <c r="G150" s="28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5">
      <c r="A151" s="28"/>
      <c r="B151" s="28"/>
      <c r="C151" s="28"/>
      <c r="D151" s="28"/>
      <c r="E151" s="28"/>
      <c r="F151" s="28"/>
      <c r="G151" s="28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5">
      <c r="A152" s="28"/>
      <c r="B152" s="28"/>
      <c r="C152" s="28"/>
      <c r="D152" s="28"/>
      <c r="E152" s="28"/>
      <c r="F152" s="28"/>
      <c r="G152" s="28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5">
      <c r="A153" s="28"/>
      <c r="B153" s="28"/>
      <c r="C153" s="28"/>
      <c r="D153" s="28"/>
      <c r="E153" s="28"/>
      <c r="F153" s="28"/>
      <c r="G153" s="28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5">
      <c r="A154" s="28"/>
      <c r="B154" s="28"/>
      <c r="C154" s="28"/>
      <c r="D154" s="28"/>
      <c r="E154" s="28"/>
      <c r="F154" s="28"/>
      <c r="G154" s="28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5">
      <c r="A155" s="28"/>
      <c r="B155" s="28"/>
      <c r="C155" s="28"/>
      <c r="D155" s="28"/>
      <c r="E155" s="28"/>
      <c r="F155" s="28"/>
      <c r="G155" s="28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5">
      <c r="A156" s="28"/>
      <c r="B156" s="28"/>
      <c r="C156" s="28"/>
      <c r="D156" s="28"/>
      <c r="E156" s="28"/>
      <c r="F156" s="28"/>
      <c r="G156" s="28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5">
      <c r="A157" s="28"/>
      <c r="B157" s="28"/>
      <c r="C157" s="28"/>
      <c r="D157" s="28"/>
      <c r="E157" s="28"/>
      <c r="F157" s="28"/>
      <c r="G157" s="28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5">
      <c r="A158" s="28"/>
      <c r="B158" s="28"/>
      <c r="C158" s="28"/>
      <c r="D158" s="28"/>
      <c r="E158" s="28"/>
      <c r="F158" s="28"/>
      <c r="G158" s="28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5">
      <c r="A159" s="28"/>
      <c r="B159" s="28"/>
      <c r="C159" s="28"/>
      <c r="D159" s="28"/>
      <c r="E159" s="28"/>
      <c r="F159" s="28"/>
      <c r="G159" s="28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5">
      <c r="A160" s="28"/>
      <c r="B160" s="28"/>
      <c r="C160" s="28"/>
      <c r="D160" s="28"/>
      <c r="E160" s="28"/>
      <c r="F160" s="28"/>
      <c r="G160" s="28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5">
      <c r="A161" s="28"/>
      <c r="B161" s="28"/>
      <c r="C161" s="28"/>
      <c r="D161" s="28"/>
      <c r="E161" s="28"/>
      <c r="F161" s="28"/>
      <c r="G161" s="28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5">
      <c r="A162" s="28"/>
      <c r="B162" s="28"/>
      <c r="C162" s="28"/>
      <c r="D162" s="28"/>
      <c r="E162" s="28"/>
      <c r="F162" s="28"/>
      <c r="G162" s="28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5">
      <c r="A163" s="28"/>
      <c r="B163" s="28"/>
      <c r="C163" s="28"/>
      <c r="D163" s="28"/>
      <c r="E163" s="28"/>
      <c r="F163" s="28"/>
      <c r="G163" s="28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5">
      <c r="A164" s="28"/>
      <c r="B164" s="28"/>
      <c r="C164" s="28"/>
      <c r="D164" s="28"/>
      <c r="E164" s="28"/>
      <c r="F164" s="28"/>
      <c r="G164" s="28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5">
      <c r="A165" s="28"/>
      <c r="B165" s="28"/>
      <c r="C165" s="28"/>
      <c r="D165" s="28"/>
      <c r="E165" s="28"/>
      <c r="F165" s="28"/>
      <c r="G165" s="28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5">
      <c r="A166" s="28"/>
      <c r="B166" s="28"/>
      <c r="C166" s="28"/>
      <c r="D166" s="28"/>
      <c r="E166" s="28"/>
      <c r="F166" s="28"/>
      <c r="G166" s="28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5">
      <c r="A167" s="28"/>
      <c r="B167" s="28"/>
      <c r="C167" s="28"/>
      <c r="D167" s="28"/>
      <c r="E167" s="28"/>
      <c r="F167" s="28"/>
      <c r="G167" s="28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5">
      <c r="A168" s="28"/>
      <c r="B168" s="28"/>
      <c r="C168" s="28"/>
      <c r="D168" s="28"/>
      <c r="E168" s="28"/>
      <c r="F168" s="28"/>
      <c r="G168" s="28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5">
      <c r="A169" s="28"/>
      <c r="B169" s="28"/>
      <c r="C169" s="28"/>
      <c r="D169" s="28"/>
      <c r="E169" s="28"/>
      <c r="F169" s="28"/>
      <c r="G169" s="28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">
    <mergeCell ref="A110:G110"/>
    <mergeCell ref="F111:G111"/>
    <mergeCell ref="F112:G112"/>
    <mergeCell ref="C4:D4"/>
    <mergeCell ref="C5:D5"/>
  </mergeCells>
  <dataValidations count="5">
    <dataValidation type="list" showInputMessage="1" showErrorMessage="1" sqref="D8" xr:uid="{00000000-0002-0000-0000-000000000000}">
      <formula1>"Yes,No"</formula1>
    </dataValidation>
    <dataValidation type="list" allowBlank="1" showInputMessage="1" showErrorMessage="1" sqref="C7" xr:uid="{00000000-0002-0000-0000-000001000000}">
      <formula1>"Aug-2023, Sep-2023, Oct-2023, Nov-2023, Dec-2023, Jan-2024, Feb-2024, Mar-2024, Apr-2024, May-2024, Jun-2024, Jul-2024"</formula1>
    </dataValidation>
    <dataValidation type="decimal" allowBlank="1" showInputMessage="1" showErrorMessage="1" sqref="D10" xr:uid="{00000000-0002-0000-0000-000002000000}">
      <formula1>7.25</formula1>
      <formula2>150</formula2>
    </dataValidation>
    <dataValidation type="list" allowBlank="1" showInputMessage="1" showErrorMessage="1" sqref="C6" xr:uid="{00000000-0002-0000-0000-000003000000}">
      <formula1>"Jan-2026, Feb-2026, Mar-2026, Apr-2026, May-2026, Jun-2026, Jul-2026, Aug-2026, Sep-2026, Oct-2026, Nov-2026, Dec-2026"</formula1>
    </dataValidation>
    <dataValidation type="whole" allowBlank="1" showInputMessage="1" showErrorMessage="1" sqref="D9" xr:uid="{E841CF30-608E-4D33-AAF1-9FB26CABA219}">
      <formula1>1</formula1>
      <formula2>25</formula2>
    </dataValidation>
  </dataValidations>
  <pageMargins left="0.75" right="0.75" top="0.5" bottom="0.5" header="0.25" footer="0.25"/>
  <pageSetup orientation="portrait" r:id="rId1"/>
  <headerFooter>
    <oddHeader>&amp;RTime sheet pg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RECAP Sheet</vt:lpstr>
      <vt:lpstr>Time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Blake</dc:creator>
  <cp:lastModifiedBy>Paola Alvarez</cp:lastModifiedBy>
  <cp:lastPrinted>2025-01-16T14:52:27Z</cp:lastPrinted>
  <dcterms:created xsi:type="dcterms:W3CDTF">2011-08-24T13:06:50Z</dcterms:created>
  <dcterms:modified xsi:type="dcterms:W3CDTF">2026-02-11T15:36:48Z</dcterms:modified>
</cp:coreProperties>
</file>